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08_Finance_Investor_Relation\Financials\Q3-24\"/>
    </mc:Choice>
  </mc:AlternateContent>
  <xr:revisionPtr revIDLastSave="0" documentId="13_ncr:1_{75DECC69-0EB4-4C62-BEBA-188AD0B34300}" xr6:coauthVersionLast="47" xr6:coauthVersionMax="47" xr10:uidLastSave="{00000000-0000-0000-0000-000000000000}"/>
  <bookViews>
    <workbookView xWindow="57480" yWindow="-120" windowWidth="29040" windowHeight="15720" xr2:uid="{D7DCB86E-AF13-4696-BF8C-8B79CB3AF5B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 l="1"/>
  <c r="F43" i="1"/>
  <c r="G43" i="1"/>
  <c r="H43" i="1"/>
  <c r="E43" i="1"/>
  <c r="D43" i="1"/>
  <c r="J43" i="1"/>
  <c r="K43" i="1"/>
  <c r="L43" i="1"/>
  <c r="M43" i="1"/>
  <c r="N43" i="1"/>
  <c r="O43" i="1"/>
  <c r="P43" i="1"/>
  <c r="Q43" i="1"/>
  <c r="R43" i="1"/>
  <c r="S43" i="1"/>
  <c r="T43" i="1"/>
  <c r="U43" i="1"/>
  <c r="V43" i="1"/>
  <c r="W43" i="1"/>
  <c r="X43" i="1"/>
  <c r="X211" i="1"/>
  <c r="X210" i="1"/>
  <c r="X209" i="1"/>
  <c r="X208" i="1"/>
  <c r="X207" i="1"/>
  <c r="X206" i="1"/>
  <c r="X205" i="1"/>
  <c r="X203" i="1"/>
  <c r="X200" i="1"/>
  <c r="X199" i="1"/>
  <c r="X198" i="1"/>
  <c r="X197" i="1"/>
  <c r="X196" i="1"/>
  <c r="X166" i="1"/>
  <c r="X165" i="1"/>
  <c r="X164" i="1"/>
  <c r="X163" i="1"/>
  <c r="X162" i="1"/>
  <c r="X161" i="1"/>
  <c r="X160" i="1"/>
  <c r="X88" i="1"/>
  <c r="X85" i="1"/>
  <c r="X82" i="1"/>
  <c r="X70" i="1"/>
  <c r="X33" i="1"/>
  <c r="X34" i="1"/>
  <c r="X35" i="1"/>
  <c r="X36" i="1"/>
  <c r="X66" i="1"/>
  <c r="X67" i="1"/>
  <c r="X68" i="1"/>
  <c r="X69" i="1"/>
  <c r="X81" i="1"/>
  <c r="F82" i="1"/>
  <c r="G82" i="1"/>
  <c r="H82" i="1"/>
  <c r="I82" i="1"/>
  <c r="J82" i="1"/>
  <c r="K82" i="1"/>
  <c r="L82" i="1"/>
  <c r="M82" i="1"/>
  <c r="N82" i="1"/>
  <c r="O82" i="1"/>
  <c r="P82" i="1"/>
  <c r="Q82" i="1"/>
  <c r="R82" i="1"/>
  <c r="S82" i="1"/>
  <c r="T82" i="1"/>
  <c r="U82" i="1"/>
  <c r="V82" i="1"/>
  <c r="W82" i="1"/>
  <c r="W257" i="1" l="1"/>
  <c r="W248" i="1"/>
  <c r="W239" i="1"/>
  <c r="W229" i="1"/>
  <c r="W220" i="1"/>
  <c r="W208" i="1"/>
  <c r="W209" i="1"/>
  <c r="W197" i="1"/>
  <c r="W198" i="1"/>
  <c r="W199" i="1"/>
  <c r="W200" i="1"/>
  <c r="W196" i="1"/>
  <c r="W194" i="1"/>
  <c r="W207" i="1" s="1"/>
  <c r="W185" i="1"/>
  <c r="W176" i="1"/>
  <c r="W158" i="1"/>
  <c r="W161" i="1" s="1"/>
  <c r="W147" i="1"/>
  <c r="W142" i="1"/>
  <c r="W134" i="1"/>
  <c r="W126" i="1"/>
  <c r="W119" i="1"/>
  <c r="I78" i="1"/>
  <c r="W78" i="1"/>
  <c r="W206" i="1" l="1"/>
  <c r="W160" i="1"/>
  <c r="W165" i="1"/>
  <c r="W164" i="1"/>
  <c r="W203" i="1"/>
  <c r="W163" i="1"/>
  <c r="W205" i="1"/>
  <c r="W166" i="1"/>
  <c r="W162" i="1"/>
  <c r="W211" i="1"/>
  <c r="W210" i="1"/>
  <c r="W88" i="1"/>
  <c r="W85" i="1"/>
  <c r="W81" i="1"/>
  <c r="W77" i="1"/>
  <c r="W70" i="1"/>
  <c r="W69" i="1"/>
  <c r="W68" i="1"/>
  <c r="W67" i="1"/>
  <c r="W66" i="1"/>
  <c r="W60" i="1"/>
  <c r="W55" i="1"/>
  <c r="W50" i="1"/>
  <c r="W36" i="1"/>
  <c r="W35" i="1"/>
  <c r="W34" i="1"/>
  <c r="W33" i="1"/>
  <c r="W14" i="1"/>
  <c r="W15" i="1" s="1"/>
  <c r="W10" i="1"/>
  <c r="U78" i="1" l="1"/>
  <c r="V78" i="1" s="1"/>
  <c r="H98" i="1" l="1"/>
  <c r="V81" i="1" l="1"/>
  <c r="U81" i="1"/>
  <c r="T81" i="1"/>
  <c r="S81" i="1"/>
  <c r="R81" i="1"/>
  <c r="Q81" i="1"/>
  <c r="P81" i="1"/>
  <c r="O81" i="1"/>
  <c r="N81" i="1"/>
  <c r="M81" i="1"/>
  <c r="L81" i="1"/>
  <c r="K81" i="1"/>
  <c r="J81" i="1"/>
  <c r="I81" i="1"/>
  <c r="H81" i="1"/>
  <c r="G81" i="1"/>
  <c r="F81" i="1"/>
  <c r="E81" i="1"/>
  <c r="D81" i="1"/>
  <c r="I100" i="1"/>
  <c r="I95" i="1" l="1"/>
  <c r="I101" i="1" l="1"/>
  <c r="I98" i="1" l="1"/>
  <c r="I97" i="1"/>
  <c r="I96" i="1"/>
  <c r="I93" i="1" l="1"/>
  <c r="I59" i="1"/>
  <c r="I58" i="1"/>
  <c r="I57" i="1"/>
  <c r="I56" i="1"/>
  <c r="I55" i="1"/>
  <c r="U119" i="1"/>
  <c r="T119" i="1"/>
  <c r="S119" i="1"/>
  <c r="R119" i="1"/>
  <c r="Q119" i="1"/>
  <c r="P119" i="1"/>
  <c r="O119" i="1"/>
  <c r="N119" i="1"/>
  <c r="M119" i="1"/>
  <c r="L119" i="1"/>
  <c r="K119" i="1"/>
  <c r="J119" i="1"/>
  <c r="I119" i="1"/>
  <c r="H119" i="1"/>
  <c r="G119" i="1"/>
  <c r="F119" i="1"/>
  <c r="E119" i="1"/>
  <c r="D119" i="1"/>
  <c r="V119" i="1"/>
  <c r="U126" i="1"/>
  <c r="T126" i="1"/>
  <c r="S126" i="1"/>
  <c r="R126" i="1"/>
  <c r="Q126" i="1"/>
  <c r="P126" i="1"/>
  <c r="O126" i="1"/>
  <c r="N126" i="1"/>
  <c r="M126" i="1"/>
  <c r="L126" i="1"/>
  <c r="K126" i="1"/>
  <c r="J126" i="1"/>
  <c r="I126" i="1"/>
  <c r="H126" i="1"/>
  <c r="G126" i="1"/>
  <c r="F126" i="1"/>
  <c r="E126" i="1"/>
  <c r="D126" i="1"/>
  <c r="V126" i="1"/>
  <c r="U134" i="1"/>
  <c r="T134" i="1"/>
  <c r="S134" i="1"/>
  <c r="R134" i="1"/>
  <c r="Q134" i="1"/>
  <c r="P134" i="1"/>
  <c r="O134" i="1"/>
  <c r="N134" i="1"/>
  <c r="M134" i="1"/>
  <c r="L134" i="1"/>
  <c r="K134" i="1"/>
  <c r="J134" i="1"/>
  <c r="I134" i="1"/>
  <c r="H134" i="1"/>
  <c r="G134" i="1"/>
  <c r="F134" i="1"/>
  <c r="E134" i="1"/>
  <c r="D134" i="1"/>
  <c r="V134" i="1"/>
  <c r="U142" i="1"/>
  <c r="T142" i="1"/>
  <c r="S142" i="1"/>
  <c r="R142" i="1"/>
  <c r="Q142" i="1"/>
  <c r="P142" i="1"/>
  <c r="O142" i="1"/>
  <c r="N142" i="1"/>
  <c r="M142" i="1"/>
  <c r="L142" i="1"/>
  <c r="K142" i="1"/>
  <c r="J142" i="1"/>
  <c r="I142" i="1"/>
  <c r="H142" i="1"/>
  <c r="G142" i="1"/>
  <c r="F142" i="1"/>
  <c r="E142" i="1"/>
  <c r="D142" i="1"/>
  <c r="V142" i="1"/>
  <c r="U158" i="1"/>
  <c r="T158" i="1"/>
  <c r="S158" i="1"/>
  <c r="R158" i="1"/>
  <c r="Q158" i="1"/>
  <c r="P158" i="1"/>
  <c r="O158" i="1"/>
  <c r="N158" i="1"/>
  <c r="M158" i="1"/>
  <c r="L158" i="1"/>
  <c r="K158" i="1"/>
  <c r="J158" i="1"/>
  <c r="I158" i="1"/>
  <c r="H158" i="1"/>
  <c r="G158" i="1"/>
  <c r="F158" i="1"/>
  <c r="E158" i="1"/>
  <c r="D158" i="1"/>
  <c r="V158" i="1"/>
  <c r="U176" i="1"/>
  <c r="T176" i="1"/>
  <c r="S176" i="1"/>
  <c r="R176" i="1"/>
  <c r="Q176" i="1"/>
  <c r="P176" i="1"/>
  <c r="O176" i="1"/>
  <c r="N176" i="1"/>
  <c r="M176" i="1"/>
  <c r="L176" i="1"/>
  <c r="K176" i="1"/>
  <c r="J176" i="1"/>
  <c r="I176" i="1"/>
  <c r="H176" i="1"/>
  <c r="G176" i="1"/>
  <c r="F176" i="1"/>
  <c r="E176" i="1"/>
  <c r="D176" i="1"/>
  <c r="V176" i="1"/>
  <c r="U185" i="1"/>
  <c r="T185" i="1"/>
  <c r="S185" i="1"/>
  <c r="R185" i="1"/>
  <c r="Q185" i="1"/>
  <c r="P185" i="1"/>
  <c r="O185" i="1"/>
  <c r="N185" i="1"/>
  <c r="M185" i="1"/>
  <c r="L185" i="1"/>
  <c r="K185" i="1"/>
  <c r="J185" i="1"/>
  <c r="I185" i="1"/>
  <c r="H185" i="1"/>
  <c r="G185" i="1"/>
  <c r="F185" i="1"/>
  <c r="E185" i="1"/>
  <c r="D185" i="1"/>
  <c r="V185" i="1"/>
  <c r="U194" i="1"/>
  <c r="T194" i="1"/>
  <c r="S194" i="1"/>
  <c r="R194" i="1"/>
  <c r="Q194" i="1"/>
  <c r="P194" i="1"/>
  <c r="O194" i="1"/>
  <c r="N194" i="1"/>
  <c r="M194" i="1"/>
  <c r="L194" i="1"/>
  <c r="K194" i="1"/>
  <c r="J194" i="1"/>
  <c r="I194" i="1"/>
  <c r="H194" i="1"/>
  <c r="G194" i="1"/>
  <c r="F194" i="1"/>
  <c r="E194" i="1"/>
  <c r="D194" i="1"/>
  <c r="V194" i="1"/>
  <c r="U220" i="1"/>
  <c r="T220" i="1"/>
  <c r="S220" i="1"/>
  <c r="R220" i="1"/>
  <c r="Q220" i="1"/>
  <c r="P220" i="1"/>
  <c r="O220" i="1"/>
  <c r="N220" i="1"/>
  <c r="M220" i="1"/>
  <c r="L220" i="1"/>
  <c r="K220" i="1"/>
  <c r="J220" i="1"/>
  <c r="I220" i="1"/>
  <c r="H220" i="1"/>
  <c r="G220" i="1"/>
  <c r="F220" i="1"/>
  <c r="E220" i="1"/>
  <c r="D220" i="1"/>
  <c r="V220" i="1"/>
  <c r="U229" i="1"/>
  <c r="T229" i="1"/>
  <c r="S229" i="1"/>
  <c r="R229" i="1"/>
  <c r="Q229" i="1"/>
  <c r="P229" i="1"/>
  <c r="O229" i="1"/>
  <c r="N229" i="1"/>
  <c r="M229" i="1"/>
  <c r="L229" i="1"/>
  <c r="K229" i="1"/>
  <c r="J229" i="1"/>
  <c r="I229" i="1"/>
  <c r="H229" i="1"/>
  <c r="G229" i="1"/>
  <c r="F229" i="1"/>
  <c r="E229" i="1"/>
  <c r="D229" i="1"/>
  <c r="V229" i="1"/>
  <c r="U239" i="1"/>
  <c r="T239" i="1"/>
  <c r="S239" i="1"/>
  <c r="R239" i="1"/>
  <c r="Q239" i="1"/>
  <c r="P239" i="1"/>
  <c r="O239" i="1"/>
  <c r="N239" i="1"/>
  <c r="M239" i="1"/>
  <c r="L239" i="1"/>
  <c r="K239" i="1"/>
  <c r="J239" i="1"/>
  <c r="I239" i="1"/>
  <c r="H239" i="1"/>
  <c r="G239" i="1"/>
  <c r="F239" i="1"/>
  <c r="E239" i="1"/>
  <c r="D239" i="1"/>
  <c r="V239" i="1"/>
  <c r="U248" i="1"/>
  <c r="T248" i="1"/>
  <c r="S248" i="1"/>
  <c r="R248" i="1"/>
  <c r="Q248" i="1"/>
  <c r="P248" i="1"/>
  <c r="O248" i="1"/>
  <c r="N248" i="1"/>
  <c r="M248" i="1"/>
  <c r="L248" i="1"/>
  <c r="K248" i="1"/>
  <c r="J248" i="1"/>
  <c r="I248" i="1"/>
  <c r="H248" i="1"/>
  <c r="G248" i="1"/>
  <c r="F248" i="1"/>
  <c r="E248" i="1"/>
  <c r="D248" i="1"/>
  <c r="V248" i="1"/>
  <c r="U257" i="1"/>
  <c r="T257" i="1"/>
  <c r="S257" i="1"/>
  <c r="R257" i="1"/>
  <c r="Q257" i="1"/>
  <c r="P257" i="1"/>
  <c r="O257" i="1"/>
  <c r="N257" i="1"/>
  <c r="M257" i="1"/>
  <c r="L257" i="1"/>
  <c r="K257" i="1"/>
  <c r="J257" i="1"/>
  <c r="I257" i="1"/>
  <c r="H257" i="1"/>
  <c r="G257" i="1"/>
  <c r="F257" i="1"/>
  <c r="E257" i="1"/>
  <c r="D257" i="1"/>
  <c r="V257" i="1"/>
  <c r="N147" i="1" l="1"/>
  <c r="O147" i="1"/>
  <c r="V147" i="1"/>
  <c r="M147" i="1"/>
  <c r="K147" i="1"/>
  <c r="D147" i="1"/>
  <c r="P147" i="1"/>
  <c r="L147" i="1"/>
  <c r="Q147" i="1"/>
  <c r="E147" i="1"/>
  <c r="F147" i="1"/>
  <c r="R147" i="1"/>
  <c r="H147" i="1"/>
  <c r="T147" i="1"/>
  <c r="G147" i="1"/>
  <c r="I147" i="1"/>
  <c r="U147" i="1"/>
  <c r="S147" i="1"/>
  <c r="J147" i="1"/>
  <c r="U15" i="1" l="1"/>
  <c r="T15" i="1"/>
  <c r="S15" i="1"/>
  <c r="R15" i="1"/>
  <c r="Q15" i="1"/>
  <c r="P15" i="1"/>
  <c r="O15" i="1"/>
  <c r="N15" i="1"/>
  <c r="M15" i="1"/>
  <c r="L15" i="1"/>
  <c r="K15" i="1"/>
  <c r="J15" i="1"/>
  <c r="I15" i="1"/>
  <c r="H15" i="1"/>
  <c r="G15" i="1"/>
  <c r="F15" i="1"/>
  <c r="E15" i="1"/>
  <c r="D15" i="1"/>
  <c r="V14" i="1"/>
  <c r="U10" i="1"/>
  <c r="T10" i="1"/>
  <c r="S10" i="1"/>
  <c r="R10" i="1"/>
  <c r="Q10" i="1"/>
  <c r="P10" i="1"/>
  <c r="O10" i="1"/>
  <c r="N10" i="1"/>
  <c r="M10" i="1"/>
  <c r="L10" i="1"/>
  <c r="K10" i="1"/>
  <c r="J10" i="1"/>
  <c r="I10" i="1"/>
  <c r="H10" i="1"/>
  <c r="G10" i="1"/>
  <c r="F10" i="1"/>
  <c r="E10" i="1"/>
  <c r="D10" i="1"/>
  <c r="V10" i="1"/>
  <c r="V15" i="1" l="1"/>
</calcChain>
</file>

<file path=xl/sharedStrings.xml><?xml version="1.0" encoding="utf-8"?>
<sst xmlns="http://schemas.openxmlformats.org/spreadsheetml/2006/main" count="615" uniqueCount="199">
  <si>
    <t>Consolidated Balance Sheet</t>
  </si>
  <si>
    <t>Unit</t>
  </si>
  <si>
    <t>2018</t>
  </si>
  <si>
    <t>2019</t>
  </si>
  <si>
    <t>2020</t>
  </si>
  <si>
    <t>2021</t>
  </si>
  <si>
    <t>2022</t>
  </si>
  <si>
    <t>2023</t>
  </si>
  <si>
    <t>Q1 2021</t>
  </si>
  <si>
    <t>Q2 2021</t>
  </si>
  <si>
    <t>Q3 2021</t>
  </si>
  <si>
    <t>Q4 2021</t>
  </si>
  <si>
    <t>Q1 2022</t>
  </si>
  <si>
    <t>Q2 2022</t>
  </si>
  <si>
    <t>Q3 2022</t>
  </si>
  <si>
    <t>Q4 2022</t>
  </si>
  <si>
    <t>Q1 2023</t>
  </si>
  <si>
    <t>Q2 2023</t>
  </si>
  <si>
    <t>Q3 2023</t>
  </si>
  <si>
    <t>Q4 2023</t>
  </si>
  <si>
    <t>Q1 2024</t>
  </si>
  <si>
    <t>Non-Current Assets</t>
  </si>
  <si>
    <t>AED m</t>
  </si>
  <si>
    <t>Current Assets</t>
  </si>
  <si>
    <t>Total Assets</t>
  </si>
  <si>
    <t>Total Equity</t>
  </si>
  <si>
    <t>Non-Current Liabilities</t>
  </si>
  <si>
    <t>Current Liabilities</t>
  </si>
  <si>
    <t>Total Liabilities</t>
  </si>
  <si>
    <t>Total Equity and Liabilities</t>
  </si>
  <si>
    <t>Consolidated P&amp;L</t>
  </si>
  <si>
    <t>Revenue</t>
  </si>
  <si>
    <t>Gross Profit</t>
  </si>
  <si>
    <t>EBITDA</t>
  </si>
  <si>
    <t>Net Profit Before Tax and Minorities</t>
  </si>
  <si>
    <t>Net Profit Before Minorities</t>
  </si>
  <si>
    <t>Net Profit After Minorities</t>
  </si>
  <si>
    <t>Consolidated Cash Flow Statement</t>
  </si>
  <si>
    <t>Net cash generated from operating activities</t>
  </si>
  <si>
    <t>Net cash used in investing activities</t>
  </si>
  <si>
    <t>Net cash generated from financing activities</t>
  </si>
  <si>
    <t>Net (decrease)/increase in cash and cash equivalents</t>
  </si>
  <si>
    <t>Financial KPIs</t>
  </si>
  <si>
    <t>Gross Profit Margin</t>
  </si>
  <si>
    <t>%</t>
  </si>
  <si>
    <t>EBITDA Margin</t>
  </si>
  <si>
    <t>Net Profit Margin - Before Minorities</t>
  </si>
  <si>
    <t>Net Profit Margin - After Minorities</t>
  </si>
  <si>
    <t>x</t>
  </si>
  <si>
    <t>Cash Conversion</t>
  </si>
  <si>
    <t>Debt / Equity</t>
  </si>
  <si>
    <t>Finance Costs</t>
  </si>
  <si>
    <t>EPS</t>
  </si>
  <si>
    <t>AED</t>
  </si>
  <si>
    <t>DPS</t>
  </si>
  <si>
    <t>Weighted Average Number of Shares</t>
  </si>
  <si>
    <t>m</t>
  </si>
  <si>
    <t>Operational KPIs</t>
  </si>
  <si>
    <t>Ports Cluster</t>
  </si>
  <si>
    <t>Ports general cargo volumes</t>
  </si>
  <si>
    <t>m Tons</t>
  </si>
  <si>
    <t>UAE</t>
  </si>
  <si>
    <t>Egypt</t>
  </si>
  <si>
    <t>Pakistan</t>
  </si>
  <si>
    <t>Spain</t>
  </si>
  <si>
    <t>Ports container capacity</t>
  </si>
  <si>
    <t>m TEUs</t>
  </si>
  <si>
    <t>Ports container volumes</t>
  </si>
  <si>
    <t>Ports container utilization</t>
  </si>
  <si>
    <t>Ports Ro-Ro volumes</t>
  </si>
  <si>
    <t>'000 Units</t>
  </si>
  <si>
    <t xml:space="preserve">Spain </t>
  </si>
  <si>
    <t>Ports cruise passengers</t>
  </si>
  <si>
    <t>'000</t>
  </si>
  <si>
    <t>Jordan</t>
  </si>
  <si>
    <t>EC&amp;FZ Cluster</t>
  </si>
  <si>
    <t>EC&amp;FZ land bank</t>
  </si>
  <si>
    <t>sq km</t>
  </si>
  <si>
    <t xml:space="preserve">EC&amp;FZ land developed </t>
  </si>
  <si>
    <t xml:space="preserve">EC&amp;FZ land leasable </t>
  </si>
  <si>
    <t>EC&amp;FZ land leased - cumulative</t>
  </si>
  <si>
    <t>EC&amp;FZ land leasable utilization</t>
  </si>
  <si>
    <t>EC&amp;FZ new land leases - net</t>
  </si>
  <si>
    <t>EC&amp;FZ warehouse capacity</t>
  </si>
  <si>
    <t>'000 sqm</t>
  </si>
  <si>
    <t>EC&amp;FZ warehouse leased - cumulative</t>
  </si>
  <si>
    <t>EC&amp;FZ warehouse utilization</t>
  </si>
  <si>
    <t>EC&amp;FZ gas volumes</t>
  </si>
  <si>
    <t>m MMBTU</t>
  </si>
  <si>
    <t>Maritime Cluster</t>
  </si>
  <si>
    <t>Shipping - container port calls</t>
  </si>
  <si>
    <t>Nos.</t>
  </si>
  <si>
    <t>Shipping - container number of services</t>
  </si>
  <si>
    <t>Shipping - container vessel fleet^</t>
  </si>
  <si>
    <t xml:space="preserve">Shipping - container vessel fleet nominal capacity </t>
  </si>
  <si>
    <t>'000 TEUs</t>
  </si>
  <si>
    <t>Shipping - dry bulk vessel fleet^</t>
  </si>
  <si>
    <t>Shipping - liquid bulk vessel fleet^</t>
  </si>
  <si>
    <t>Transshipment volumes</t>
  </si>
  <si>
    <t>Offshore &amp; Subsea vessel fleet^</t>
  </si>
  <si>
    <t>Marine Services - UAE vessel calls</t>
  </si>
  <si>
    <t>Logistics Cluster</t>
  </si>
  <si>
    <t>Logistics polymers volumes</t>
  </si>
  <si>
    <t xml:space="preserve">Ocean freight volumes </t>
  </si>
  <si>
    <t>TEUs</t>
  </si>
  <si>
    <t>Air freight volumes</t>
  </si>
  <si>
    <t>Digital Cluster</t>
  </si>
  <si>
    <t>Single window transactions</t>
  </si>
  <si>
    <t>'000 Nos.</t>
  </si>
  <si>
    <t>Cluster Revenue Drivers</t>
  </si>
  <si>
    <t>Q1-2021</t>
  </si>
  <si>
    <t>Q2-2021</t>
  </si>
  <si>
    <t>Q3-2021</t>
  </si>
  <si>
    <t>Q4-2021</t>
  </si>
  <si>
    <t>Q1-2022</t>
  </si>
  <si>
    <t>Q2-2022</t>
  </si>
  <si>
    <t>Q3-2022</t>
  </si>
  <si>
    <t>Ports leasing</t>
  </si>
  <si>
    <t>Ports general cargo</t>
  </si>
  <si>
    <t>Ports Ro-Ro</t>
  </si>
  <si>
    <t>Ports cruise</t>
  </si>
  <si>
    <t>Ports others</t>
  </si>
  <si>
    <t>Total Ports Revenue</t>
  </si>
  <si>
    <t>EC&amp;FZ land leases</t>
  </si>
  <si>
    <t>EC&amp;FZ warehouses</t>
  </si>
  <si>
    <t>EC&amp;FZ utilities</t>
  </si>
  <si>
    <t>EC&amp;FZ others</t>
  </si>
  <si>
    <t xml:space="preserve">Total EC&amp;FZ Revenue </t>
  </si>
  <si>
    <t>Maritime &amp; Shipping Cluster</t>
  </si>
  <si>
    <t>Shipping</t>
  </si>
  <si>
    <t>Transshipment</t>
  </si>
  <si>
    <t xml:space="preserve">Offshore &amp; Subsea </t>
  </si>
  <si>
    <t>Abu Dhabi Maritime</t>
  </si>
  <si>
    <t>Others</t>
  </si>
  <si>
    <t xml:space="preserve">Total Maritime &amp; Shipping Revenue </t>
  </si>
  <si>
    <t>Ocean - FCL &amp; Reefer</t>
  </si>
  <si>
    <t>Air Freight</t>
  </si>
  <si>
    <t>Warehouses</t>
  </si>
  <si>
    <t>Polymers</t>
  </si>
  <si>
    <t xml:space="preserve">Total Logistics Revenue </t>
  </si>
  <si>
    <t>Eliminations</t>
  </si>
  <si>
    <t>Total Group Revenue</t>
  </si>
  <si>
    <t>Cluster Financial Information</t>
  </si>
  <si>
    <t>Revenue Breakdown by Cluster</t>
  </si>
  <si>
    <t>Ports</t>
  </si>
  <si>
    <t>EC&amp;FZ</t>
  </si>
  <si>
    <t>Maritime</t>
  </si>
  <si>
    <t>Logistics</t>
  </si>
  <si>
    <t>Digital</t>
  </si>
  <si>
    <t>Corporate</t>
  </si>
  <si>
    <t>Total Revenue</t>
  </si>
  <si>
    <t>Revenue Distribution by Cluster (%)</t>
  </si>
  <si>
    <t>Revenue Breakdown by Geography</t>
  </si>
  <si>
    <t>Middle East, Excl. UAE</t>
  </si>
  <si>
    <t>Africa</t>
  </si>
  <si>
    <t xml:space="preserve">Asia </t>
  </si>
  <si>
    <t>Europe</t>
  </si>
  <si>
    <t>Americas</t>
  </si>
  <si>
    <t>Gross Profit Breakdown by Cluster</t>
  </si>
  <si>
    <t>Total Gross Profit</t>
  </si>
  <si>
    <t>EBITDA Breakdown by Cluster</t>
  </si>
  <si>
    <t>Total EBITDA</t>
  </si>
  <si>
    <t>EBITDA Margin by Cluster (%)</t>
  </si>
  <si>
    <t>Consolidated EBITDA margin</t>
  </si>
  <si>
    <t>EBITDA Distribution by Cluster (%)</t>
  </si>
  <si>
    <t xml:space="preserve">Net Profit Breakdown by Cluster </t>
  </si>
  <si>
    <t>Total Net Profit</t>
  </si>
  <si>
    <t>Total Assets Breakdown by Cluster</t>
  </si>
  <si>
    <t xml:space="preserve">Total Assets </t>
  </si>
  <si>
    <t>Total Liabilities Breakdown by Cluster</t>
  </si>
  <si>
    <t>Total Capex Breakdown by Cluster</t>
  </si>
  <si>
    <t>Total Capex</t>
  </si>
  <si>
    <t>1) Net Debt / EBITDA is defined as borrowings (including bank overdrafts) less cash and bank balances divided by EBITDA. EBITDA is annualized based on the YTD results for the respective period.</t>
  </si>
  <si>
    <t>2) Return on Average Capital Employed (RoACE) is defined as earnings before interest and impairment divided by average opening annual balance and period end balance of equity and external borrowings less cash, where earnings are annualized based on the YTD results for the respective period.</t>
  </si>
  <si>
    <t>3) Return on Average Equity (RoAE) is defined as annualized YTD net profit divided by average opening annual balance and period end balance of equity</t>
  </si>
  <si>
    <t>4) Interest Coverage ratio is defined as EBITDA divided by Finance Costs</t>
  </si>
  <si>
    <t>Shipping - total feeder container volumes</t>
  </si>
  <si>
    <t>Cash and cash equivalents at the end of the year / period</t>
  </si>
  <si>
    <t>Shipping - RoRo &amp; multipurpose vessel fleet^</t>
  </si>
  <si>
    <t>Tons</t>
  </si>
  <si>
    <t>EC&amp;FZ KEZAD Communities</t>
  </si>
  <si>
    <t>Marine Services</t>
  </si>
  <si>
    <t>Project Logistics</t>
  </si>
  <si>
    <t>Others - LCL, customs, overland, SeSe Auto Logistics</t>
  </si>
  <si>
    <t>Q2 2024</t>
  </si>
  <si>
    <t>-</t>
  </si>
  <si>
    <t>^ Owned + Chartered In Vessels</t>
  </si>
  <si>
    <r>
      <t>Return on Average Capital Employed (RoACE)</t>
    </r>
    <r>
      <rPr>
        <vertAlign val="superscript"/>
        <sz val="10"/>
        <rFont val="Calibri"/>
        <family val="2"/>
      </rPr>
      <t>2</t>
    </r>
  </si>
  <si>
    <r>
      <t>Return on Average Equity (RoAE)</t>
    </r>
    <r>
      <rPr>
        <vertAlign val="superscript"/>
        <sz val="10"/>
        <rFont val="Calibri"/>
        <family val="2"/>
      </rPr>
      <t>3</t>
    </r>
  </si>
  <si>
    <r>
      <t>Net Debt / EBITDA</t>
    </r>
    <r>
      <rPr>
        <vertAlign val="superscript"/>
        <sz val="10"/>
        <rFont val="Calibri"/>
        <family val="2"/>
      </rPr>
      <t>1</t>
    </r>
  </si>
  <si>
    <t>Interest Coverage Ratio</t>
  </si>
  <si>
    <t xml:space="preserve">KEZAD Communities bed capacity </t>
  </si>
  <si>
    <t>KEZAD Communities bed leased - cumulative</t>
  </si>
  <si>
    <t xml:space="preserve">KEZAD Communities bed occupancy </t>
  </si>
  <si>
    <t>Ports concessions - container</t>
  </si>
  <si>
    <t>Ports concessions - others</t>
  </si>
  <si>
    <t>Ports container</t>
  </si>
  <si>
    <t>Q3 2024</t>
  </si>
  <si>
    <t>Total Assets Breakdown by Geography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</si>
</sst>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_);_(* \(#,##0\);_(* &quot;-&quot;??_);_(@_)"/>
    <numFmt numFmtId="165" formatCode="0.0%"/>
    <numFmt numFmtId="166" formatCode="_(* #,##0.0_);_(* \(#,##0.0\);_(* &quot;-&quot;??_);_(@_)"/>
    <numFmt numFmtId="167" formatCode="0.0"/>
    <numFmt numFmtId="168" formatCode="#,##0.0_);\(#,##0.0\)"/>
    <numFmt numFmtId="169" formatCode="#,##0.0"/>
    <numFmt numFmtId="170" formatCode="0.0_);\(0.0\)"/>
    <numFmt numFmtId="171" formatCode="#,##0;\-#,##0"/>
    <numFmt numFmtId="172" formatCode="_(* #,##0.0_);_(* \(#,##0.0\);_(* &quot;-&quot;?_);_(@_)"/>
    <numFmt numFmtId="174" formatCode="_(* #,##0.0000_);_(* \(#,##0.0000\);_(* &quot;-&quot;??_);_(@_)"/>
  </numFmts>
  <fonts count="16"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b/>
      <sz val="10"/>
      <name val="Calibri"/>
      <family val="2"/>
    </font>
    <font>
      <b/>
      <sz val="12"/>
      <name val="Calibri"/>
      <family val="2"/>
    </font>
    <font>
      <sz val="10"/>
      <name val="Calibri"/>
      <family val="2"/>
    </font>
    <font>
      <b/>
      <i/>
      <sz val="11"/>
      <name val="Calibri"/>
      <family val="2"/>
    </font>
    <font>
      <sz val="11"/>
      <name val="Calibri"/>
      <family val="2"/>
      <scheme val="minor"/>
    </font>
    <font>
      <b/>
      <sz val="17"/>
      <name val="Calibri"/>
      <family val="2"/>
    </font>
    <font>
      <i/>
      <sz val="9"/>
      <name val="Calibri"/>
      <family val="2"/>
    </font>
    <font>
      <i/>
      <sz val="10"/>
      <name val="Calibri"/>
      <family val="2"/>
    </font>
    <font>
      <vertAlign val="superscript"/>
      <sz val="10"/>
      <name val="Calibri"/>
      <family val="2"/>
    </font>
    <font>
      <sz val="10"/>
      <color theme="1"/>
      <name val="Calibri"/>
      <family val="2"/>
      <scheme val="minor"/>
    </font>
    <font>
      <b/>
      <sz val="12"/>
      <color theme="4"/>
      <name val="Calibri"/>
      <family val="2"/>
    </font>
  </fonts>
  <fills count="6">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0"/>
        <bgColor indexed="64"/>
      </patternFill>
    </fill>
    <fill>
      <patternFill patternType="solid">
        <fgColor rgb="FFBDD7EE"/>
        <bgColor indexed="64"/>
      </patternFill>
    </fill>
  </fills>
  <borders count="42">
    <border>
      <left/>
      <right/>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right style="thin">
        <color indexed="8"/>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8"/>
      </right>
      <top/>
      <bottom style="thin">
        <color indexed="64"/>
      </bottom>
      <diagonal/>
    </border>
    <border>
      <left/>
      <right style="thin">
        <color auto="1"/>
      </right>
      <top/>
      <bottom style="thin">
        <color indexed="64"/>
      </bottom>
      <diagonal/>
    </border>
    <border>
      <left/>
      <right style="thin">
        <color auto="1"/>
      </right>
      <top/>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64"/>
      </top>
      <bottom style="thin">
        <color indexed="8"/>
      </bottom>
      <diagonal/>
    </border>
    <border>
      <left/>
      <right style="thin">
        <color auto="1"/>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365">
    <xf numFmtId="0" fontId="0" fillId="0" borderId="0" xfId="0"/>
    <xf numFmtId="164" fontId="3" fillId="0" borderId="0" xfId="1" applyNumberFormat="1" applyFont="1" applyBorder="1" applyAlignment="1">
      <alignment horizontal="right"/>
    </xf>
    <xf numFmtId="164" fontId="3" fillId="0" borderId="5" xfId="1" applyNumberFormat="1" applyFont="1" applyBorder="1" applyAlignment="1">
      <alignment horizontal="right"/>
    </xf>
    <xf numFmtId="164" fontId="3" fillId="0" borderId="9" xfId="1" applyNumberFormat="1" applyFont="1" applyBorder="1" applyAlignment="1">
      <alignment horizontal="right"/>
    </xf>
    <xf numFmtId="164" fontId="3" fillId="0" borderId="5" xfId="1" applyNumberFormat="1" applyFont="1" applyFill="1" applyBorder="1" applyAlignment="1">
      <alignment horizontal="right"/>
    </xf>
    <xf numFmtId="164" fontId="3" fillId="0" borderId="0" xfId="1" applyNumberFormat="1" applyFont="1" applyFill="1" applyBorder="1" applyAlignment="1">
      <alignment horizontal="right"/>
    </xf>
    <xf numFmtId="164" fontId="4" fillId="0" borderId="0" xfId="1" applyNumberFormat="1" applyFont="1" applyBorder="1" applyAlignment="1">
      <alignment horizontal="right"/>
    </xf>
    <xf numFmtId="164" fontId="4" fillId="0" borderId="9" xfId="1" applyNumberFormat="1" applyFont="1" applyBorder="1" applyAlignment="1">
      <alignment horizontal="right"/>
    </xf>
    <xf numFmtId="164" fontId="4" fillId="0" borderId="0" xfId="1" applyNumberFormat="1" applyFont="1" applyFill="1" applyBorder="1" applyAlignment="1">
      <alignment horizontal="right"/>
    </xf>
    <xf numFmtId="164" fontId="4" fillId="0" borderId="11" xfId="1" applyNumberFormat="1" applyFont="1" applyBorder="1" applyAlignment="1">
      <alignment horizontal="right"/>
    </xf>
    <xf numFmtId="164" fontId="4" fillId="0" borderId="12" xfId="1" applyNumberFormat="1" applyFont="1" applyBorder="1" applyAlignment="1">
      <alignment horizontal="right"/>
    </xf>
    <xf numFmtId="164" fontId="4" fillId="0" borderId="11" xfId="1" applyNumberFormat="1" applyFont="1" applyFill="1" applyBorder="1" applyAlignment="1">
      <alignment horizontal="right"/>
    </xf>
    <xf numFmtId="49" fontId="6" fillId="2" borderId="14" xfId="0" applyNumberFormat="1" applyFont="1" applyFill="1" applyBorder="1" applyAlignment="1">
      <alignment horizontal="right" vertical="top"/>
    </xf>
    <xf numFmtId="164" fontId="3" fillId="0" borderId="9" xfId="1" applyNumberFormat="1" applyFont="1" applyBorder="1"/>
    <xf numFmtId="164" fontId="3" fillId="0" borderId="0" xfId="1" applyNumberFormat="1" applyFont="1"/>
    <xf numFmtId="164" fontId="3" fillId="0" borderId="17" xfId="1" applyNumberFormat="1" applyFont="1" applyFill="1" applyBorder="1"/>
    <xf numFmtId="164" fontId="3" fillId="0" borderId="0" xfId="1" applyNumberFormat="1" applyFont="1" applyFill="1" applyBorder="1"/>
    <xf numFmtId="164" fontId="3" fillId="0" borderId="9" xfId="1" applyNumberFormat="1" applyFont="1" applyFill="1" applyBorder="1"/>
    <xf numFmtId="164" fontId="3" fillId="0" borderId="0" xfId="1" applyNumberFormat="1" applyFont="1" applyBorder="1"/>
    <xf numFmtId="164" fontId="3" fillId="0" borderId="8" xfId="1" applyNumberFormat="1" applyFont="1" applyFill="1" applyBorder="1"/>
    <xf numFmtId="164" fontId="3" fillId="0" borderId="0" xfId="1" applyNumberFormat="1" applyFont="1" applyFill="1"/>
    <xf numFmtId="164" fontId="3" fillId="0" borderId="17" xfId="1" applyNumberFormat="1" applyFont="1" applyBorder="1"/>
    <xf numFmtId="164" fontId="3" fillId="0" borderId="11" xfId="1" applyNumberFormat="1" applyFont="1" applyFill="1" applyBorder="1"/>
    <xf numFmtId="0" fontId="7" fillId="0" borderId="21" xfId="0" applyFont="1" applyBorder="1" applyAlignment="1">
      <alignment horizontal="center" vertical="top"/>
    </xf>
    <xf numFmtId="165" fontId="7" fillId="0" borderId="20" xfId="3" applyNumberFormat="1" applyFont="1" applyBorder="1" applyAlignment="1">
      <alignment horizontal="right" vertical="top"/>
    </xf>
    <xf numFmtId="165" fontId="7" fillId="0" borderId="14" xfId="3" applyNumberFormat="1" applyFont="1" applyBorder="1" applyAlignment="1">
      <alignment horizontal="right" vertical="top"/>
    </xf>
    <xf numFmtId="165" fontId="7" fillId="0" borderId="24" xfId="3" applyNumberFormat="1" applyFont="1" applyBorder="1" applyAlignment="1">
      <alignment horizontal="right" vertical="top"/>
    </xf>
    <xf numFmtId="0" fontId="7" fillId="0" borderId="8" xfId="0" applyFont="1" applyBorder="1" applyAlignment="1">
      <alignment horizontal="center" vertical="top"/>
    </xf>
    <xf numFmtId="165" fontId="7" fillId="0" borderId="17" xfId="3" applyNumberFormat="1" applyFont="1" applyBorder="1" applyAlignment="1">
      <alignment horizontal="right" vertical="top"/>
    </xf>
    <xf numFmtId="165" fontId="7" fillId="0" borderId="0" xfId="3" applyNumberFormat="1" applyFont="1" applyBorder="1" applyAlignment="1">
      <alignment horizontal="right" vertical="top"/>
    </xf>
    <xf numFmtId="165" fontId="7" fillId="0" borderId="9" xfId="3" applyNumberFormat="1" applyFont="1" applyBorder="1" applyAlignment="1">
      <alignment horizontal="right" vertical="top"/>
    </xf>
    <xf numFmtId="166" fontId="7" fillId="4" borderId="17" xfId="1" applyNumberFormat="1" applyFont="1" applyFill="1" applyBorder="1" applyAlignment="1">
      <alignment horizontal="right" vertical="top"/>
    </xf>
    <xf numFmtId="166" fontId="7" fillId="4" borderId="0" xfId="1" applyNumberFormat="1" applyFont="1" applyFill="1" applyBorder="1" applyAlignment="1">
      <alignment horizontal="right" vertical="top"/>
    </xf>
    <xf numFmtId="166" fontId="7" fillId="0" borderId="0" xfId="1" applyNumberFormat="1" applyFont="1" applyFill="1" applyBorder="1" applyAlignment="1">
      <alignment horizontal="right" vertical="top"/>
    </xf>
    <xf numFmtId="166" fontId="7" fillId="0" borderId="9" xfId="1" applyNumberFormat="1" applyFont="1" applyFill="1" applyBorder="1" applyAlignment="1">
      <alignment horizontal="right" vertical="top"/>
    </xf>
    <xf numFmtId="166" fontId="7" fillId="4" borderId="0" xfId="1" applyNumberFormat="1" applyFont="1" applyFill="1" applyBorder="1" applyAlignment="1">
      <alignment horizontal="right" vertical="top" indent="1"/>
    </xf>
    <xf numFmtId="165" fontId="7" fillId="4" borderId="0" xfId="3" applyNumberFormat="1" applyFont="1" applyFill="1" applyBorder="1" applyAlignment="1">
      <alignment horizontal="right" vertical="top"/>
    </xf>
    <xf numFmtId="166" fontId="7" fillId="0" borderId="17" xfId="1" applyNumberFormat="1" applyFont="1" applyFill="1" applyBorder="1" applyAlignment="1">
      <alignment horizontal="right" vertical="top"/>
    </xf>
    <xf numFmtId="166" fontId="7" fillId="0" borderId="0" xfId="1" applyNumberFormat="1" applyFont="1" applyFill="1" applyBorder="1" applyAlignment="1">
      <alignment horizontal="right" vertical="top" indent="1"/>
    </xf>
    <xf numFmtId="43" fontId="7" fillId="4" borderId="17" xfId="1" applyFont="1" applyFill="1" applyBorder="1" applyAlignment="1">
      <alignment horizontal="right" vertical="top"/>
    </xf>
    <xf numFmtId="43" fontId="7" fillId="4" borderId="0" xfId="1" applyFont="1" applyFill="1" applyBorder="1" applyAlignment="1">
      <alignment horizontal="right" vertical="top"/>
    </xf>
    <xf numFmtId="43" fontId="7" fillId="4" borderId="9" xfId="1" applyFont="1" applyFill="1" applyBorder="1" applyAlignment="1">
      <alignment horizontal="right" vertical="top"/>
    </xf>
    <xf numFmtId="43" fontId="7" fillId="4" borderId="0" xfId="1" applyFont="1" applyFill="1" applyBorder="1" applyAlignment="1">
      <alignment horizontal="right" vertical="top" indent="1"/>
    </xf>
    <xf numFmtId="166" fontId="7" fillId="4" borderId="9" xfId="1" applyNumberFormat="1" applyFont="1" applyFill="1" applyBorder="1" applyAlignment="1">
      <alignment horizontal="right" vertical="top"/>
    </xf>
    <xf numFmtId="0" fontId="7" fillId="0" borderId="26" xfId="0" applyFont="1" applyBorder="1" applyAlignment="1">
      <alignment horizontal="center" vertical="top"/>
    </xf>
    <xf numFmtId="164" fontId="7" fillId="4" borderId="25" xfId="1" applyNumberFormat="1" applyFont="1" applyFill="1" applyBorder="1" applyAlignment="1">
      <alignment horizontal="right" vertical="top"/>
    </xf>
    <xf numFmtId="164" fontId="7" fillId="4" borderId="27" xfId="1" applyNumberFormat="1" applyFont="1" applyFill="1" applyBorder="1" applyAlignment="1">
      <alignment horizontal="right" vertical="top"/>
    </xf>
    <xf numFmtId="164" fontId="7" fillId="4" borderId="28" xfId="1" applyNumberFormat="1" applyFont="1" applyFill="1" applyBorder="1" applyAlignment="1">
      <alignment horizontal="right" vertical="top"/>
    </xf>
    <xf numFmtId="164" fontId="7" fillId="4" borderId="27" xfId="1" applyNumberFormat="1" applyFont="1" applyFill="1" applyBorder="1" applyAlignment="1">
      <alignment horizontal="right" vertical="top" indent="1"/>
    </xf>
    <xf numFmtId="164" fontId="7" fillId="0" borderId="27" xfId="1" applyNumberFormat="1" applyFont="1" applyFill="1" applyBorder="1" applyAlignment="1">
      <alignment horizontal="right" vertical="top" indent="1"/>
    </xf>
    <xf numFmtId="166" fontId="7" fillId="0" borderId="30" xfId="1" applyNumberFormat="1" applyFont="1" applyFill="1" applyBorder="1" applyAlignment="1">
      <alignment horizontal="right" vertical="top"/>
    </xf>
    <xf numFmtId="9" fontId="7" fillId="0" borderId="0" xfId="3" applyFont="1" applyFill="1" applyBorder="1" applyAlignment="1">
      <alignment horizontal="right" vertical="top"/>
    </xf>
    <xf numFmtId="9" fontId="7" fillId="0" borderId="30" xfId="3" applyFont="1" applyFill="1" applyBorder="1" applyAlignment="1">
      <alignment horizontal="right" vertical="top"/>
    </xf>
    <xf numFmtId="43" fontId="7" fillId="0" borderId="0" xfId="1" applyFont="1" applyFill="1" applyBorder="1" applyAlignment="1">
      <alignment horizontal="right" vertical="top"/>
    </xf>
    <xf numFmtId="164" fontId="7" fillId="4" borderId="0" xfId="1" applyNumberFormat="1" applyFont="1" applyFill="1" applyBorder="1" applyAlignment="1">
      <alignment horizontal="right" vertical="top"/>
    </xf>
    <xf numFmtId="164" fontId="7" fillId="0" borderId="0" xfId="1" applyNumberFormat="1" applyFont="1" applyFill="1" applyBorder="1" applyAlignment="1">
      <alignment horizontal="right" vertical="top"/>
    </xf>
    <xf numFmtId="164" fontId="7" fillId="0" borderId="30" xfId="1" applyNumberFormat="1" applyFont="1" applyFill="1" applyBorder="1" applyAlignment="1">
      <alignment horizontal="right" vertical="top"/>
    </xf>
    <xf numFmtId="164" fontId="7" fillId="0" borderId="27" xfId="1" applyNumberFormat="1" applyFont="1" applyFill="1" applyBorder="1" applyAlignment="1">
      <alignment horizontal="right" vertical="top"/>
    </xf>
    <xf numFmtId="166" fontId="7" fillId="3" borderId="9" xfId="1" applyNumberFormat="1" applyFont="1" applyFill="1" applyBorder="1" applyAlignment="1">
      <alignment horizontal="right" vertical="top"/>
    </xf>
    <xf numFmtId="164" fontId="7" fillId="3" borderId="9" xfId="1" applyNumberFormat="1" applyFont="1" applyFill="1" applyBorder="1" applyAlignment="1">
      <alignment horizontal="right" vertical="top"/>
    </xf>
    <xf numFmtId="164" fontId="7" fillId="0" borderId="8" xfId="1" applyNumberFormat="1" applyFont="1" applyFill="1" applyBorder="1" applyAlignment="1">
      <alignment horizontal="right" vertical="top"/>
    </xf>
    <xf numFmtId="9" fontId="7" fillId="0" borderId="9" xfId="3" applyFont="1" applyFill="1" applyBorder="1" applyAlignment="1">
      <alignment horizontal="right" vertical="top"/>
    </xf>
    <xf numFmtId="166" fontId="7" fillId="0" borderId="8" xfId="1" applyNumberFormat="1" applyFont="1" applyFill="1" applyBorder="1" applyAlignment="1">
      <alignment horizontal="right" vertical="top"/>
    </xf>
    <xf numFmtId="164" fontId="7" fillId="0" borderId="11" xfId="1" applyNumberFormat="1" applyFont="1" applyFill="1" applyBorder="1" applyAlignment="1">
      <alignment horizontal="right" vertical="top"/>
    </xf>
    <xf numFmtId="164" fontId="7" fillId="0" borderId="12" xfId="1" applyNumberFormat="1" applyFont="1" applyFill="1" applyBorder="1" applyAlignment="1">
      <alignment horizontal="right" vertical="top"/>
    </xf>
    <xf numFmtId="166" fontId="3" fillId="0" borderId="0" xfId="1" applyNumberFormat="1" applyFont="1" applyBorder="1"/>
    <xf numFmtId="166" fontId="3" fillId="0" borderId="9" xfId="1" applyNumberFormat="1" applyFont="1" applyFill="1" applyBorder="1"/>
    <xf numFmtId="166" fontId="3" fillId="0" borderId="0" xfId="1" applyNumberFormat="1" applyFont="1" applyFill="1" applyBorder="1"/>
    <xf numFmtId="166" fontId="3" fillId="0" borderId="8" xfId="1" applyNumberFormat="1" applyFont="1" applyFill="1" applyBorder="1"/>
    <xf numFmtId="166" fontId="3" fillId="0" borderId="27" xfId="1" applyNumberFormat="1" applyFont="1" applyBorder="1"/>
    <xf numFmtId="166" fontId="3" fillId="0" borderId="28" xfId="1" applyNumberFormat="1" applyFont="1" applyFill="1" applyBorder="1"/>
    <xf numFmtId="166" fontId="3" fillId="0" borderId="27" xfId="1" applyNumberFormat="1" applyFont="1" applyFill="1" applyBorder="1"/>
    <xf numFmtId="166" fontId="4" fillId="0" borderId="35" xfId="1" applyNumberFormat="1" applyFont="1" applyBorder="1"/>
    <xf numFmtId="166" fontId="4" fillId="0" borderId="22" xfId="1" applyNumberFormat="1" applyFont="1" applyFill="1" applyBorder="1"/>
    <xf numFmtId="166" fontId="4" fillId="0" borderId="35" xfId="1" applyNumberFormat="1" applyFont="1" applyFill="1" applyBorder="1"/>
    <xf numFmtId="166" fontId="3" fillId="0" borderId="26" xfId="1" applyNumberFormat="1" applyFont="1" applyFill="1" applyBorder="1"/>
    <xf numFmtId="166" fontId="3" fillId="0" borderId="0" xfId="1" applyNumberFormat="1" applyFont="1" applyFill="1" applyBorder="1" applyAlignment="1">
      <alignment vertical="top"/>
    </xf>
    <xf numFmtId="0" fontId="6" fillId="2" borderId="14" xfId="0" applyFont="1" applyFill="1" applyBorder="1" applyAlignment="1">
      <alignment horizontal="right" vertical="top"/>
    </xf>
    <xf numFmtId="166" fontId="3" fillId="0" borderId="9" xfId="1" applyNumberFormat="1" applyFont="1" applyBorder="1"/>
    <xf numFmtId="166" fontId="3" fillId="0" borderId="28" xfId="1" applyNumberFormat="1" applyFont="1" applyBorder="1"/>
    <xf numFmtId="166" fontId="4" fillId="0" borderId="27" xfId="1" applyNumberFormat="1" applyFont="1" applyBorder="1"/>
    <xf numFmtId="166" fontId="4" fillId="0" borderId="28" xfId="1" applyNumberFormat="1" applyFont="1" applyBorder="1"/>
    <xf numFmtId="9" fontId="7" fillId="4" borderId="0" xfId="3" applyFont="1" applyFill="1" applyBorder="1" applyAlignment="1">
      <alignment vertical="top"/>
    </xf>
    <xf numFmtId="9" fontId="7" fillId="4" borderId="27" xfId="3" applyFont="1" applyFill="1" applyBorder="1" applyAlignment="1">
      <alignment vertical="top"/>
    </xf>
    <xf numFmtId="166" fontId="3" fillId="0" borderId="9" xfId="1" applyNumberFormat="1" applyFont="1" applyFill="1" applyBorder="1" applyAlignment="1">
      <alignment vertical="top"/>
    </xf>
    <xf numFmtId="166" fontId="3" fillId="0" borderId="27" xfId="1" applyNumberFormat="1" applyFont="1" applyFill="1" applyBorder="1" applyAlignment="1">
      <alignment vertical="top"/>
    </xf>
    <xf numFmtId="166" fontId="3" fillId="0" borderId="28" xfId="1" applyNumberFormat="1" applyFont="1" applyFill="1" applyBorder="1" applyAlignment="1">
      <alignment vertical="top"/>
    </xf>
    <xf numFmtId="166" fontId="4" fillId="0" borderId="27" xfId="1" applyNumberFormat="1" applyFont="1" applyBorder="1" applyAlignment="1">
      <alignment vertical="top"/>
    </xf>
    <xf numFmtId="166" fontId="4" fillId="0" borderId="28" xfId="1" applyNumberFormat="1" applyFont="1" applyFill="1" applyBorder="1" applyAlignment="1">
      <alignment vertical="top"/>
    </xf>
    <xf numFmtId="167" fontId="3" fillId="0" borderId="0" xfId="0" applyNumberFormat="1" applyFont="1"/>
    <xf numFmtId="167" fontId="3" fillId="0" borderId="9" xfId="0" applyNumberFormat="1" applyFont="1" applyBorder="1"/>
    <xf numFmtId="167" fontId="3" fillId="0" borderId="8" xfId="0" applyNumberFormat="1" applyFont="1" applyBorder="1"/>
    <xf numFmtId="168" fontId="3" fillId="0" borderId="0" xfId="0" applyNumberFormat="1" applyFont="1"/>
    <xf numFmtId="168" fontId="3" fillId="0" borderId="9" xfId="0" applyNumberFormat="1" applyFont="1" applyBorder="1"/>
    <xf numFmtId="168" fontId="3" fillId="0" borderId="8" xfId="0" applyNumberFormat="1" applyFont="1" applyBorder="1"/>
    <xf numFmtId="168" fontId="3" fillId="0" borderId="27" xfId="0" applyNumberFormat="1" applyFont="1" applyBorder="1"/>
    <xf numFmtId="168" fontId="3" fillId="0" borderId="28" xfId="0" applyNumberFormat="1" applyFont="1" applyBorder="1"/>
    <xf numFmtId="168" fontId="3" fillId="0" borderId="26" xfId="0" applyNumberFormat="1" applyFont="1" applyBorder="1"/>
    <xf numFmtId="166" fontId="5" fillId="4" borderId="27" xfId="1" applyNumberFormat="1" applyFont="1" applyFill="1" applyBorder="1" applyAlignment="1">
      <alignment horizontal="right" vertical="top" indent="1"/>
    </xf>
    <xf numFmtId="169" fontId="3" fillId="0" borderId="0" xfId="0" applyNumberFormat="1" applyFont="1"/>
    <xf numFmtId="166" fontId="3" fillId="0" borderId="0" xfId="1" applyNumberFormat="1" applyFont="1" applyFill="1" applyBorder="1" applyAlignment="1">
      <alignment horizontal="left"/>
    </xf>
    <xf numFmtId="166" fontId="3" fillId="0" borderId="9" xfId="1" applyNumberFormat="1" applyFont="1" applyFill="1" applyBorder="1" applyAlignment="1">
      <alignment horizontal="left"/>
    </xf>
    <xf numFmtId="166" fontId="3" fillId="0" borderId="0" xfId="1" applyNumberFormat="1" applyFont="1" applyBorder="1" applyAlignment="1">
      <alignment horizontal="left"/>
    </xf>
    <xf numFmtId="166" fontId="3" fillId="0" borderId="8" xfId="1" applyNumberFormat="1" applyFont="1" applyFill="1" applyBorder="1" applyAlignment="1">
      <alignment horizontal="left"/>
    </xf>
    <xf numFmtId="170" fontId="3" fillId="0" borderId="0" xfId="0" applyNumberFormat="1" applyFont="1"/>
    <xf numFmtId="170" fontId="3" fillId="0" borderId="27" xfId="0" applyNumberFormat="1" applyFont="1" applyBorder="1"/>
    <xf numFmtId="166" fontId="3" fillId="0" borderId="27" xfId="1" applyNumberFormat="1" applyFont="1" applyBorder="1" applyAlignment="1">
      <alignment horizontal="left"/>
    </xf>
    <xf numFmtId="166" fontId="3" fillId="0" borderId="28" xfId="1" applyNumberFormat="1" applyFont="1" applyBorder="1" applyAlignment="1">
      <alignment horizontal="left"/>
    </xf>
    <xf numFmtId="165" fontId="7" fillId="4" borderId="0" xfId="3" applyNumberFormat="1" applyFont="1" applyFill="1" applyBorder="1" applyAlignment="1">
      <alignment vertical="top"/>
    </xf>
    <xf numFmtId="43" fontId="7" fillId="4" borderId="0" xfId="1" applyFont="1" applyFill="1" applyBorder="1" applyAlignment="1">
      <alignment vertical="top"/>
    </xf>
    <xf numFmtId="165" fontId="5" fillId="4" borderId="35" xfId="3" applyNumberFormat="1" applyFont="1" applyFill="1" applyBorder="1" applyAlignment="1">
      <alignment vertical="top"/>
    </xf>
    <xf numFmtId="166" fontId="3" fillId="4" borderId="0" xfId="1" applyNumberFormat="1" applyFont="1" applyFill="1" applyBorder="1"/>
    <xf numFmtId="166" fontId="3" fillId="4" borderId="27" xfId="1" applyNumberFormat="1" applyFont="1" applyFill="1" applyBorder="1"/>
    <xf numFmtId="166" fontId="3" fillId="0" borderId="27" xfId="1" applyNumberFormat="1" applyFont="1" applyFill="1" applyBorder="1" applyAlignment="1">
      <alignment horizontal="left"/>
    </xf>
    <xf numFmtId="166" fontId="3" fillId="0" borderId="26" xfId="1" applyNumberFormat="1" applyFont="1" applyFill="1" applyBorder="1" applyAlignment="1">
      <alignment horizontal="left"/>
    </xf>
    <xf numFmtId="37" fontId="3" fillId="0" borderId="0" xfId="0" applyNumberFormat="1" applyFont="1"/>
    <xf numFmtId="37" fontId="3" fillId="0" borderId="8" xfId="0" applyNumberFormat="1" applyFont="1" applyBorder="1"/>
    <xf numFmtId="37" fontId="3" fillId="0" borderId="27" xfId="0" applyNumberFormat="1" applyFont="1" applyBorder="1"/>
    <xf numFmtId="37" fontId="3" fillId="0" borderId="26" xfId="0" applyNumberFormat="1" applyFont="1" applyBorder="1"/>
    <xf numFmtId="164" fontId="5" fillId="0" borderId="27" xfId="1" applyNumberFormat="1" applyFont="1" applyFill="1" applyBorder="1" applyAlignment="1">
      <alignment horizontal="right" vertical="top" indent="1"/>
    </xf>
    <xf numFmtId="164" fontId="5" fillId="0" borderId="26" xfId="1" applyNumberFormat="1" applyFont="1" applyFill="1" applyBorder="1" applyAlignment="1">
      <alignment horizontal="right" vertical="top" indent="1"/>
    </xf>
    <xf numFmtId="164" fontId="3" fillId="0" borderId="27" xfId="1" applyNumberFormat="1" applyFont="1" applyFill="1" applyBorder="1"/>
    <xf numFmtId="164" fontId="3" fillId="0" borderId="28" xfId="1" applyNumberFormat="1" applyFont="1" applyFill="1" applyBorder="1"/>
    <xf numFmtId="164" fontId="4" fillId="0" borderId="27" xfId="1" applyNumberFormat="1" applyFont="1" applyBorder="1"/>
    <xf numFmtId="164" fontId="4" fillId="0" borderId="28" xfId="1" applyNumberFormat="1" applyFont="1" applyFill="1" applyBorder="1"/>
    <xf numFmtId="37" fontId="3" fillId="0" borderId="30" xfId="0" applyNumberFormat="1" applyFont="1" applyBorder="1"/>
    <xf numFmtId="37" fontId="3" fillId="0" borderId="29" xfId="0" applyNumberFormat="1" applyFont="1" applyBorder="1"/>
    <xf numFmtId="37" fontId="3" fillId="0" borderId="9" xfId="0" applyNumberFormat="1" applyFont="1" applyBorder="1"/>
    <xf numFmtId="37" fontId="3" fillId="0" borderId="28" xfId="0" applyNumberFormat="1" applyFont="1" applyBorder="1"/>
    <xf numFmtId="0" fontId="9" fillId="0" borderId="0" xfId="0" applyFont="1"/>
    <xf numFmtId="11" fontId="9" fillId="0" borderId="0" xfId="0" applyNumberFormat="1" applyFont="1"/>
    <xf numFmtId="49" fontId="10" fillId="0" borderId="0" xfId="0" applyNumberFormat="1" applyFont="1" applyAlignment="1">
      <alignment horizontal="left" vertical="top"/>
    </xf>
    <xf numFmtId="0" fontId="6" fillId="2" borderId="1" xfId="0" applyFont="1" applyFill="1" applyBorder="1" applyAlignment="1">
      <alignment horizontal="left" vertical="top" wrapText="1" indent="1"/>
    </xf>
    <xf numFmtId="0" fontId="6" fillId="2" borderId="2" xfId="0" applyFont="1" applyFill="1" applyBorder="1" applyAlignment="1">
      <alignment horizontal="center" vertical="top" wrapText="1"/>
    </xf>
    <xf numFmtId="49" fontId="6" fillId="2" borderId="3" xfId="0" quotePrefix="1" applyNumberFormat="1" applyFont="1" applyFill="1" applyBorder="1" applyAlignment="1">
      <alignment horizontal="right" vertical="top"/>
    </xf>
    <xf numFmtId="49" fontId="6" fillId="2" borderId="3" xfId="0" applyNumberFormat="1" applyFont="1" applyFill="1" applyBorder="1" applyAlignment="1">
      <alignment horizontal="right" vertical="top"/>
    </xf>
    <xf numFmtId="49" fontId="6" fillId="2" borderId="5" xfId="0" applyNumberFormat="1" applyFont="1" applyFill="1" applyBorder="1" applyAlignment="1">
      <alignment horizontal="right" vertical="top"/>
    </xf>
    <xf numFmtId="49" fontId="7" fillId="0" borderId="7" xfId="0" applyNumberFormat="1" applyFont="1" applyBorder="1" applyAlignment="1">
      <alignment horizontal="left" vertical="top" wrapText="1" indent="1"/>
    </xf>
    <xf numFmtId="49" fontId="5" fillId="0" borderId="7" xfId="0" applyNumberFormat="1" applyFont="1" applyBorder="1" applyAlignment="1">
      <alignment horizontal="left" vertical="top" wrapText="1" indent="1"/>
    </xf>
    <xf numFmtId="0" fontId="5" fillId="0" borderId="8" xfId="0" applyFont="1" applyBorder="1" applyAlignment="1">
      <alignment horizontal="center" vertical="top"/>
    </xf>
    <xf numFmtId="49" fontId="5" fillId="0" borderId="10" xfId="0" applyNumberFormat="1" applyFont="1" applyBorder="1" applyAlignment="1">
      <alignment horizontal="left" vertical="top" wrapText="1" indent="1"/>
    </xf>
    <xf numFmtId="0" fontId="11" fillId="0" borderId="5" xfId="0" applyFont="1" applyBorder="1" applyAlignment="1">
      <alignment horizontal="left" vertical="top"/>
    </xf>
    <xf numFmtId="0" fontId="11" fillId="0" borderId="6" xfId="0" applyFont="1" applyBorder="1" applyAlignment="1">
      <alignment horizontal="left" vertical="top"/>
    </xf>
    <xf numFmtId="0" fontId="6" fillId="2" borderId="13" xfId="0" applyFont="1" applyFill="1" applyBorder="1" applyAlignment="1">
      <alignment horizontal="left" vertical="top" wrapText="1" indent="1"/>
    </xf>
    <xf numFmtId="0" fontId="7" fillId="0" borderId="18" xfId="0" applyFont="1" applyBorder="1" applyAlignment="1">
      <alignment horizontal="center" vertical="top"/>
    </xf>
    <xf numFmtId="164" fontId="11" fillId="0" borderId="5" xfId="0" applyNumberFormat="1" applyFont="1" applyBorder="1" applyAlignment="1">
      <alignment horizontal="left" vertical="top"/>
    </xf>
    <xf numFmtId="49" fontId="7" fillId="0" borderId="17" xfId="0" applyNumberFormat="1" applyFont="1" applyBorder="1" applyAlignment="1">
      <alignment horizontal="left" vertical="top" wrapText="1" indent="1"/>
    </xf>
    <xf numFmtId="49" fontId="7" fillId="0" borderId="19" xfId="0" applyNumberFormat="1" applyFont="1" applyBorder="1" applyAlignment="1">
      <alignment horizontal="left" vertical="top" wrapText="1" indent="1"/>
    </xf>
    <xf numFmtId="164" fontId="3" fillId="0" borderId="12" xfId="1" applyNumberFormat="1" applyFont="1" applyFill="1" applyBorder="1"/>
    <xf numFmtId="9" fontId="11" fillId="0" borderId="5" xfId="2" applyFont="1" applyBorder="1" applyAlignment="1">
      <alignment horizontal="left" vertical="top"/>
    </xf>
    <xf numFmtId="9" fontId="11" fillId="0" borderId="6" xfId="2" applyFont="1" applyBorder="1" applyAlignment="1">
      <alignment horizontal="left" vertical="top"/>
    </xf>
    <xf numFmtId="0" fontId="6" fillId="2" borderId="20" xfId="0" applyFont="1" applyFill="1" applyBorder="1" applyAlignment="1">
      <alignment horizontal="left" vertical="top" wrapText="1" indent="1"/>
    </xf>
    <xf numFmtId="0" fontId="6" fillId="2" borderId="21" xfId="0" applyFont="1" applyFill="1" applyBorder="1" applyAlignment="1">
      <alignment horizontal="center" vertical="top" wrapText="1"/>
    </xf>
    <xf numFmtId="49" fontId="6" fillId="2" borderId="23" xfId="0" applyNumberFormat="1" applyFont="1" applyFill="1" applyBorder="1" applyAlignment="1">
      <alignment horizontal="right" vertical="top"/>
    </xf>
    <xf numFmtId="49" fontId="7" fillId="0" borderId="20" xfId="0" applyNumberFormat="1" applyFont="1" applyBorder="1" applyAlignment="1">
      <alignment horizontal="left" vertical="top" wrapText="1" indent="1"/>
    </xf>
    <xf numFmtId="49" fontId="7" fillId="0" borderId="25" xfId="0" applyNumberFormat="1" applyFont="1" applyBorder="1" applyAlignment="1">
      <alignment horizontal="left" vertical="top" wrapText="1" indent="1"/>
    </xf>
    <xf numFmtId="167" fontId="9" fillId="0" borderId="0" xfId="0" applyNumberFormat="1" applyFont="1"/>
    <xf numFmtId="0" fontId="9" fillId="0" borderId="9" xfId="0" applyFont="1" applyBorder="1"/>
    <xf numFmtId="43" fontId="9" fillId="0" borderId="0" xfId="0" applyNumberFormat="1" applyFont="1"/>
    <xf numFmtId="164" fontId="9" fillId="0" borderId="0" xfId="0" applyNumberFormat="1" applyFont="1"/>
    <xf numFmtId="0" fontId="2" fillId="0" borderId="0" xfId="0" applyFont="1"/>
    <xf numFmtId="49" fontId="7" fillId="0" borderId="17" xfId="0" applyNumberFormat="1" applyFont="1" applyBorder="1" applyAlignment="1">
      <alignment horizontal="left" vertical="top" wrapText="1" indent="2"/>
    </xf>
    <xf numFmtId="0" fontId="7" fillId="0" borderId="30" xfId="0" applyFont="1" applyBorder="1" applyAlignment="1">
      <alignment horizontal="center" vertical="top"/>
    </xf>
    <xf numFmtId="164" fontId="7" fillId="0" borderId="9" xfId="1" applyNumberFormat="1" applyFont="1" applyFill="1" applyBorder="1" applyAlignment="1">
      <alignment horizontal="right" vertical="top"/>
    </xf>
    <xf numFmtId="0" fontId="7" fillId="0" borderId="30" xfId="0" quotePrefix="1" applyFont="1" applyBorder="1" applyAlignment="1">
      <alignment horizontal="center" vertical="top"/>
    </xf>
    <xf numFmtId="49" fontId="7" fillId="0" borderId="7" xfId="0" applyNumberFormat="1" applyFont="1" applyBorder="1" applyAlignment="1">
      <alignment horizontal="left" vertical="top" wrapText="1" indent="2"/>
    </xf>
    <xf numFmtId="49" fontId="7" fillId="0" borderId="31" xfId="0" applyNumberFormat="1" applyFont="1" applyBorder="1" applyAlignment="1">
      <alignment horizontal="left" vertical="top" wrapText="1" indent="2"/>
    </xf>
    <xf numFmtId="164" fontId="7" fillId="0" borderId="28" xfId="1" applyNumberFormat="1" applyFont="1" applyFill="1" applyBorder="1" applyAlignment="1">
      <alignment horizontal="right" vertical="top"/>
    </xf>
    <xf numFmtId="0" fontId="7" fillId="0" borderId="8" xfId="0" quotePrefix="1" applyFont="1" applyBorder="1" applyAlignment="1">
      <alignment horizontal="center" vertical="top"/>
    </xf>
    <xf numFmtId="9" fontId="7" fillId="3" borderId="9" xfId="3" applyFont="1" applyFill="1" applyBorder="1" applyAlignment="1">
      <alignment horizontal="right" vertical="top"/>
    </xf>
    <xf numFmtId="164" fontId="7" fillId="4" borderId="11" xfId="1" applyNumberFormat="1" applyFont="1" applyFill="1" applyBorder="1" applyAlignment="1">
      <alignment horizontal="right" vertical="top"/>
    </xf>
    <xf numFmtId="0" fontId="6" fillId="2" borderId="32" xfId="0" applyFont="1" applyFill="1" applyBorder="1" applyAlignment="1">
      <alignment horizontal="left" vertical="top" wrapText="1" indent="1"/>
    </xf>
    <xf numFmtId="0" fontId="6" fillId="2" borderId="33" xfId="0" applyFont="1" applyFill="1" applyBorder="1" applyAlignment="1">
      <alignment horizontal="center" vertical="top" wrapText="1"/>
    </xf>
    <xf numFmtId="0" fontId="7" fillId="0" borderId="29" xfId="0" applyFont="1" applyBorder="1" applyAlignment="1">
      <alignment horizontal="center" vertical="top"/>
    </xf>
    <xf numFmtId="49" fontId="5" fillId="0" borderId="17" xfId="0" applyNumberFormat="1" applyFont="1" applyBorder="1" applyAlignment="1">
      <alignment horizontal="left" vertical="top" wrapText="1" indent="1"/>
    </xf>
    <xf numFmtId="164" fontId="5" fillId="0" borderId="36" xfId="1" applyNumberFormat="1" applyFont="1" applyFill="1" applyBorder="1" applyAlignment="1">
      <alignment horizontal="right" vertical="top"/>
    </xf>
    <xf numFmtId="164" fontId="5" fillId="0" borderId="35" xfId="1" applyNumberFormat="1" applyFont="1" applyFill="1" applyBorder="1" applyAlignment="1">
      <alignment horizontal="right" vertical="top"/>
    </xf>
    <xf numFmtId="0" fontId="5" fillId="0" borderId="37" xfId="0" applyFont="1" applyBorder="1" applyAlignment="1">
      <alignment horizontal="center" vertical="top"/>
    </xf>
    <xf numFmtId="49" fontId="5" fillId="0" borderId="36" xfId="0" applyNumberFormat="1" applyFont="1" applyBorder="1" applyAlignment="1">
      <alignment horizontal="left" vertical="top" wrapText="1" indent="1"/>
    </xf>
    <xf numFmtId="0" fontId="11" fillId="0" borderId="0" xfId="0" applyFont="1" applyAlignment="1">
      <alignment horizontal="left" vertical="top"/>
    </xf>
    <xf numFmtId="164" fontId="11" fillId="0" borderId="0" xfId="0" applyNumberFormat="1" applyFont="1" applyAlignment="1">
      <alignment horizontal="left" vertical="top"/>
    </xf>
    <xf numFmtId="43" fontId="11" fillId="0" borderId="9" xfId="1" applyFont="1" applyBorder="1" applyAlignment="1">
      <alignment horizontal="left" vertical="top"/>
    </xf>
    <xf numFmtId="166" fontId="11" fillId="0" borderId="0" xfId="0" applyNumberFormat="1" applyFont="1" applyAlignment="1">
      <alignment horizontal="left" vertical="top"/>
    </xf>
    <xf numFmtId="0" fontId="6" fillId="2" borderId="38" xfId="0" applyFont="1" applyFill="1" applyBorder="1" applyAlignment="1">
      <alignment horizontal="left" vertical="top" wrapText="1" indent="1"/>
    </xf>
    <xf numFmtId="0" fontId="6" fillId="2" borderId="39" xfId="0" applyFont="1" applyFill="1" applyBorder="1" applyAlignment="1">
      <alignment horizontal="center" vertical="top" wrapText="1"/>
    </xf>
    <xf numFmtId="49" fontId="6" fillId="2" borderId="23" xfId="0" applyNumberFormat="1" applyFont="1" applyFill="1" applyBorder="1" applyAlignment="1">
      <alignment horizontal="right" vertical="top" indent="1"/>
    </xf>
    <xf numFmtId="164" fontId="7" fillId="0" borderId="25" xfId="1" applyNumberFormat="1" applyFont="1" applyFill="1" applyBorder="1" applyAlignment="1">
      <alignment horizontal="right" vertical="top"/>
    </xf>
    <xf numFmtId="49" fontId="5" fillId="0" borderId="25" xfId="0" applyNumberFormat="1" applyFont="1" applyBorder="1" applyAlignment="1">
      <alignment horizontal="left" vertical="top" wrapText="1" indent="1"/>
    </xf>
    <xf numFmtId="0" fontId="5" fillId="0" borderId="18" xfId="0" applyFont="1" applyBorder="1" applyAlignment="1">
      <alignment horizontal="center" vertical="top"/>
    </xf>
    <xf numFmtId="164" fontId="5" fillId="0" borderId="25" xfId="1" applyNumberFormat="1" applyFont="1" applyFill="1" applyBorder="1" applyAlignment="1">
      <alignment horizontal="right" vertical="top"/>
    </xf>
    <xf numFmtId="164" fontId="5" fillId="0" borderId="27" xfId="1" applyNumberFormat="1" applyFont="1" applyFill="1" applyBorder="1" applyAlignment="1">
      <alignment horizontal="right" vertical="top"/>
    </xf>
    <xf numFmtId="9" fontId="7" fillId="0" borderId="0" xfId="3" applyFont="1" applyFill="1" applyBorder="1" applyAlignment="1">
      <alignment vertical="top"/>
    </xf>
    <xf numFmtId="9" fontId="7" fillId="0" borderId="0" xfId="3" applyFont="1" applyBorder="1" applyAlignment="1">
      <alignment vertical="top"/>
    </xf>
    <xf numFmtId="9" fontId="7" fillId="0" borderId="9" xfId="3" applyFont="1" applyBorder="1" applyAlignment="1">
      <alignment vertical="top"/>
    </xf>
    <xf numFmtId="9" fontId="7" fillId="0" borderId="17" xfId="3" applyFont="1" applyFill="1" applyBorder="1" applyAlignment="1">
      <alignment vertical="top"/>
    </xf>
    <xf numFmtId="9" fontId="7" fillId="4" borderId="9" xfId="3" applyFont="1" applyFill="1" applyBorder="1" applyAlignment="1">
      <alignment vertical="top"/>
    </xf>
    <xf numFmtId="9" fontId="7" fillId="0" borderId="25" xfId="3" applyFont="1" applyFill="1" applyBorder="1" applyAlignment="1">
      <alignment vertical="top"/>
    </xf>
    <xf numFmtId="9" fontId="7" fillId="0" borderId="27" xfId="3" applyFont="1" applyFill="1" applyBorder="1" applyAlignment="1">
      <alignment vertical="top"/>
    </xf>
    <xf numFmtId="9" fontId="7" fillId="0" borderId="27" xfId="3" applyFont="1" applyBorder="1" applyAlignment="1">
      <alignment vertical="top"/>
    </xf>
    <xf numFmtId="9" fontId="7" fillId="0" borderId="28" xfId="3" applyFont="1" applyBorder="1" applyAlignment="1">
      <alignment vertical="top"/>
    </xf>
    <xf numFmtId="164" fontId="7" fillId="0" borderId="0" xfId="1" applyNumberFormat="1" applyFont="1" applyFill="1" applyBorder="1" applyAlignment="1">
      <alignment vertical="top"/>
    </xf>
    <xf numFmtId="164" fontId="7" fillId="0" borderId="25" xfId="1" applyNumberFormat="1" applyFont="1" applyFill="1" applyBorder="1" applyAlignment="1">
      <alignment vertical="top"/>
    </xf>
    <xf numFmtId="164" fontId="7" fillId="0" borderId="27" xfId="1" applyNumberFormat="1" applyFont="1" applyFill="1" applyBorder="1" applyAlignment="1">
      <alignment vertical="top"/>
    </xf>
    <xf numFmtId="164" fontId="5" fillId="0" borderId="25" xfId="1" applyNumberFormat="1" applyFont="1" applyFill="1" applyBorder="1" applyAlignment="1">
      <alignment vertical="top"/>
    </xf>
    <xf numFmtId="164" fontId="5" fillId="0" borderId="27" xfId="1" applyNumberFormat="1" applyFont="1" applyFill="1" applyBorder="1" applyAlignment="1">
      <alignment vertical="top"/>
    </xf>
    <xf numFmtId="166" fontId="5" fillId="4" borderId="28" xfId="1" applyNumberFormat="1" applyFont="1" applyFill="1" applyBorder="1" applyAlignment="1">
      <alignment horizontal="right" vertical="top" indent="1"/>
    </xf>
    <xf numFmtId="166" fontId="5" fillId="0" borderId="27" xfId="1" applyNumberFormat="1" applyFont="1" applyBorder="1" applyAlignment="1">
      <alignment horizontal="right" vertical="top" indent="1"/>
    </xf>
    <xf numFmtId="165" fontId="7" fillId="0" borderId="0" xfId="3" applyNumberFormat="1" applyFont="1" applyBorder="1" applyAlignment="1">
      <alignment vertical="top"/>
    </xf>
    <xf numFmtId="165" fontId="7" fillId="0" borderId="9" xfId="3" applyNumberFormat="1" applyFont="1" applyBorder="1" applyAlignment="1">
      <alignment vertical="top"/>
    </xf>
    <xf numFmtId="43" fontId="7" fillId="0" borderId="0" xfId="1" applyFont="1" applyFill="1" applyBorder="1" applyAlignment="1">
      <alignment vertical="top"/>
    </xf>
    <xf numFmtId="43" fontId="7" fillId="0" borderId="0" xfId="1" quotePrefix="1" applyFont="1" applyBorder="1" applyAlignment="1">
      <alignment vertical="top"/>
    </xf>
    <xf numFmtId="43" fontId="7" fillId="0" borderId="0" xfId="1" applyFont="1" applyBorder="1" applyAlignment="1">
      <alignment vertical="top"/>
    </xf>
    <xf numFmtId="43" fontId="7" fillId="0" borderId="9" xfId="1" applyFont="1" applyBorder="1" applyAlignment="1">
      <alignment vertical="top"/>
    </xf>
    <xf numFmtId="43" fontId="7" fillId="0" borderId="27" xfId="1" applyFont="1" applyFill="1" applyBorder="1" applyAlignment="1">
      <alignment vertical="top"/>
    </xf>
    <xf numFmtId="164" fontId="7" fillId="0" borderId="36" xfId="1" applyNumberFormat="1" applyFont="1" applyFill="1" applyBorder="1" applyAlignment="1">
      <alignment horizontal="right" vertical="top"/>
    </xf>
    <xf numFmtId="164" fontId="7" fillId="0" borderId="35" xfId="1" applyNumberFormat="1" applyFont="1" applyFill="1" applyBorder="1" applyAlignment="1">
      <alignment horizontal="right" vertical="top"/>
    </xf>
    <xf numFmtId="165" fontId="5" fillId="0" borderId="35" xfId="3" applyNumberFormat="1" applyFont="1" applyBorder="1" applyAlignment="1">
      <alignment vertical="top"/>
    </xf>
    <xf numFmtId="165" fontId="5" fillId="0" borderId="22" xfId="3" applyNumberFormat="1" applyFont="1" applyBorder="1" applyAlignment="1">
      <alignment vertical="top"/>
    </xf>
    <xf numFmtId="9" fontId="7" fillId="4" borderId="28" xfId="3" applyFont="1" applyFill="1" applyBorder="1" applyAlignment="1">
      <alignment vertical="top"/>
    </xf>
    <xf numFmtId="166" fontId="5" fillId="4" borderId="27" xfId="1" applyNumberFormat="1" applyFont="1" applyFill="1" applyBorder="1" applyAlignment="1">
      <alignment vertical="top"/>
    </xf>
    <xf numFmtId="166" fontId="5" fillId="0" borderId="27" xfId="1" applyNumberFormat="1" applyFont="1" applyFill="1" applyBorder="1" applyAlignment="1">
      <alignment vertical="top"/>
    </xf>
    <xf numFmtId="166" fontId="5" fillId="0" borderId="28" xfId="1" applyNumberFormat="1" applyFont="1" applyFill="1" applyBorder="1" applyAlignment="1">
      <alignment vertical="top"/>
    </xf>
    <xf numFmtId="164" fontId="5" fillId="0" borderId="25" xfId="1" applyNumberFormat="1" applyFont="1" applyBorder="1" applyAlignment="1">
      <alignment horizontal="right" vertical="top"/>
    </xf>
    <xf numFmtId="164" fontId="5" fillId="0" borderId="27" xfId="1" applyNumberFormat="1" applyFont="1" applyBorder="1" applyAlignment="1">
      <alignment horizontal="right" vertical="top"/>
    </xf>
    <xf numFmtId="164" fontId="5" fillId="0" borderId="27" xfId="1" applyNumberFormat="1" applyFont="1" applyBorder="1" applyAlignment="1">
      <alignment horizontal="right" vertical="top" indent="1"/>
    </xf>
    <xf numFmtId="164" fontId="5" fillId="0" borderId="26" xfId="1" applyNumberFormat="1" applyFont="1" applyBorder="1" applyAlignment="1">
      <alignment horizontal="right" vertical="top" indent="1"/>
    </xf>
    <xf numFmtId="164" fontId="5" fillId="4" borderId="27" xfId="1" applyNumberFormat="1" applyFont="1" applyFill="1" applyBorder="1" applyAlignment="1">
      <alignment horizontal="right" vertical="top" indent="1"/>
    </xf>
    <xf numFmtId="0" fontId="5" fillId="0" borderId="29" xfId="0" applyFont="1" applyBorder="1" applyAlignment="1">
      <alignment horizontal="center" vertical="top"/>
    </xf>
    <xf numFmtId="164" fontId="5" fillId="0" borderId="35" xfId="1" applyNumberFormat="1" applyFont="1" applyBorder="1" applyAlignment="1">
      <alignment horizontal="right" vertical="top" indent="1"/>
    </xf>
    <xf numFmtId="164" fontId="5" fillId="0" borderId="37" xfId="1" applyNumberFormat="1" applyFont="1" applyBorder="1" applyAlignment="1">
      <alignment horizontal="right" vertical="top" indent="1"/>
    </xf>
    <xf numFmtId="0" fontId="5" fillId="0" borderId="26" xfId="0" applyFont="1" applyBorder="1" applyAlignment="1">
      <alignment horizontal="center" vertical="top"/>
    </xf>
    <xf numFmtId="164" fontId="5" fillId="0" borderId="28" xfId="1" applyNumberFormat="1" applyFont="1" applyFill="1" applyBorder="1" applyAlignment="1">
      <alignment horizontal="right" vertical="top" indent="1"/>
    </xf>
    <xf numFmtId="38" fontId="11" fillId="0" borderId="0" xfId="0" applyNumberFormat="1" applyFont="1" applyAlignment="1">
      <alignment horizontal="left" vertical="top"/>
    </xf>
    <xf numFmtId="171" fontId="9" fillId="0" borderId="0" xfId="0" applyNumberFormat="1" applyFont="1"/>
    <xf numFmtId="0" fontId="7" fillId="0" borderId="0" xfId="0" applyFont="1" applyAlignment="1">
      <alignment horizontal="right" vertical="top"/>
    </xf>
    <xf numFmtId="165" fontId="7" fillId="4" borderId="30" xfId="3" applyNumberFormat="1" applyFont="1" applyFill="1" applyBorder="1" applyAlignment="1">
      <alignment horizontal="right" vertical="top"/>
    </xf>
    <xf numFmtId="0" fontId="7" fillId="0" borderId="26" xfId="0" quotePrefix="1" applyFont="1" applyBorder="1" applyAlignment="1">
      <alignment horizontal="center" vertical="top"/>
    </xf>
    <xf numFmtId="49" fontId="8" fillId="5" borderId="20" xfId="0" applyNumberFormat="1" applyFont="1" applyFill="1" applyBorder="1" applyAlignment="1">
      <alignment horizontal="left" vertical="top" indent="1"/>
    </xf>
    <xf numFmtId="0" fontId="6" fillId="2" borderId="16" xfId="0" applyFont="1" applyFill="1" applyBorder="1" applyAlignment="1">
      <alignment horizontal="center" vertical="top" wrapText="1"/>
    </xf>
    <xf numFmtId="49" fontId="8" fillId="5" borderId="14" xfId="0" applyNumberFormat="1" applyFont="1" applyFill="1" applyBorder="1" applyAlignment="1">
      <alignment horizontal="left" vertical="top" indent="1"/>
    </xf>
    <xf numFmtId="49" fontId="8" fillId="5" borderId="21" xfId="0" applyNumberFormat="1" applyFont="1" applyFill="1" applyBorder="1" applyAlignment="1">
      <alignment horizontal="left" vertical="top" indent="1"/>
    </xf>
    <xf numFmtId="49" fontId="8" fillId="5" borderId="16" xfId="0" applyNumberFormat="1" applyFont="1" applyFill="1" applyBorder="1" applyAlignment="1">
      <alignment horizontal="left" vertical="top" indent="1"/>
    </xf>
    <xf numFmtId="164" fontId="3" fillId="0" borderId="30" xfId="1" applyNumberFormat="1" applyFont="1" applyFill="1" applyBorder="1"/>
    <xf numFmtId="164" fontId="3" fillId="0" borderId="26" xfId="1" applyNumberFormat="1" applyFont="1" applyFill="1" applyBorder="1"/>
    <xf numFmtId="164" fontId="3" fillId="3" borderId="0" xfId="1" applyNumberFormat="1" applyFont="1" applyFill="1" applyBorder="1"/>
    <xf numFmtId="43" fontId="7" fillId="0" borderId="0" xfId="1" applyFont="1" applyFill="1" applyBorder="1" applyAlignment="1">
      <alignment horizontal="right" vertical="top" indent="1"/>
    </xf>
    <xf numFmtId="166" fontId="7" fillId="3" borderId="0" xfId="1" applyNumberFormat="1" applyFont="1" applyFill="1" applyBorder="1" applyAlignment="1">
      <alignment horizontal="right" vertical="top"/>
    </xf>
    <xf numFmtId="9" fontId="7" fillId="3" borderId="0" xfId="3" applyFont="1" applyFill="1" applyBorder="1" applyAlignment="1">
      <alignment horizontal="right" vertical="top"/>
    </xf>
    <xf numFmtId="164" fontId="7" fillId="3" borderId="0" xfId="1" applyNumberFormat="1" applyFont="1" applyFill="1" applyBorder="1" applyAlignment="1">
      <alignment horizontal="right" vertical="top"/>
    </xf>
    <xf numFmtId="166" fontId="3" fillId="3" borderId="0" xfId="1" applyNumberFormat="1" applyFont="1" applyFill="1" applyBorder="1"/>
    <xf numFmtId="166" fontId="3" fillId="3" borderId="0" xfId="1" applyNumberFormat="1" applyFont="1" applyFill="1" applyBorder="1" applyAlignment="1">
      <alignment vertical="top"/>
    </xf>
    <xf numFmtId="167" fontId="3" fillId="0" borderId="0" xfId="0" applyNumberFormat="1" applyFont="1" applyBorder="1"/>
    <xf numFmtId="168" fontId="3" fillId="0" borderId="0" xfId="0" applyNumberFormat="1" applyFont="1" applyBorder="1"/>
    <xf numFmtId="37" fontId="3" fillId="0" borderId="0" xfId="0" applyNumberFormat="1" applyFont="1" applyBorder="1"/>
    <xf numFmtId="37" fontId="3" fillId="3" borderId="0" xfId="0" applyNumberFormat="1" applyFont="1" applyFill="1" applyBorder="1"/>
    <xf numFmtId="164" fontId="3" fillId="3" borderId="11" xfId="1" applyNumberFormat="1" applyFont="1" applyFill="1" applyBorder="1"/>
    <xf numFmtId="49" fontId="6" fillId="2" borderId="4" xfId="0" applyNumberFormat="1" applyFont="1" applyFill="1" applyBorder="1" applyAlignment="1">
      <alignment horizontal="right" vertical="top"/>
    </xf>
    <xf numFmtId="164" fontId="4" fillId="0" borderId="18" xfId="1" applyNumberFormat="1" applyFont="1" applyFill="1" applyBorder="1" applyAlignment="1">
      <alignment horizontal="right"/>
    </xf>
    <xf numFmtId="166" fontId="9" fillId="0" borderId="0" xfId="0" applyNumberFormat="1" applyFont="1"/>
    <xf numFmtId="49" fontId="7" fillId="0" borderId="17" xfId="0" applyNumberFormat="1" applyFont="1" applyFill="1" applyBorder="1" applyAlignment="1">
      <alignment horizontal="left" vertical="top" wrapText="1" indent="1"/>
    </xf>
    <xf numFmtId="0" fontId="7" fillId="0" borderId="8" xfId="0" applyFont="1" applyFill="1" applyBorder="1" applyAlignment="1">
      <alignment horizontal="center" vertical="top"/>
    </xf>
    <xf numFmtId="166" fontId="4" fillId="0" borderId="27" xfId="1" applyNumberFormat="1" applyFont="1" applyFill="1" applyBorder="1" applyAlignment="1">
      <alignment vertical="top"/>
    </xf>
    <xf numFmtId="37" fontId="3" fillId="3" borderId="27" xfId="0" applyNumberFormat="1" applyFont="1" applyFill="1" applyBorder="1"/>
    <xf numFmtId="49" fontId="6" fillId="2" borderId="35" xfId="0" applyNumberFormat="1" applyFont="1" applyFill="1" applyBorder="1" applyAlignment="1">
      <alignment horizontal="right" vertical="top"/>
    </xf>
    <xf numFmtId="164" fontId="4" fillId="0" borderId="15" xfId="1" applyNumberFormat="1" applyFont="1" applyBorder="1"/>
    <xf numFmtId="164" fontId="4" fillId="0" borderId="5" xfId="1" applyNumberFormat="1" applyFont="1" applyBorder="1"/>
    <xf numFmtId="164" fontId="4" fillId="0" borderId="9" xfId="1" applyNumberFormat="1" applyFont="1" applyBorder="1"/>
    <xf numFmtId="164" fontId="4" fillId="0" borderId="0" xfId="1" applyNumberFormat="1" applyFont="1"/>
    <xf numFmtId="164" fontId="4" fillId="0" borderId="5" xfId="1" applyNumberFormat="1" applyFont="1" applyFill="1" applyBorder="1"/>
    <xf numFmtId="164" fontId="4" fillId="0" borderId="16" xfId="1" applyNumberFormat="1" applyFont="1" applyFill="1" applyBorder="1"/>
    <xf numFmtId="164" fontId="4" fillId="0" borderId="17" xfId="1" applyNumberFormat="1" applyFont="1" applyFill="1" applyBorder="1"/>
    <xf numFmtId="164" fontId="4" fillId="0" borderId="0" xfId="1" applyNumberFormat="1" applyFont="1" applyFill="1" applyBorder="1"/>
    <xf numFmtId="164" fontId="4" fillId="0" borderId="9" xfId="1" applyNumberFormat="1" applyFont="1" applyFill="1" applyBorder="1"/>
    <xf numFmtId="164" fontId="4" fillId="0" borderId="0" xfId="1" applyNumberFormat="1" applyFont="1" applyFill="1"/>
    <xf numFmtId="164" fontId="4" fillId="0" borderId="19" xfId="1" applyNumberFormat="1" applyFont="1" applyBorder="1"/>
    <xf numFmtId="164" fontId="4" fillId="0" borderId="11" xfId="1" applyNumberFormat="1" applyFont="1" applyBorder="1"/>
    <xf numFmtId="164" fontId="4" fillId="0" borderId="11" xfId="1" applyNumberFormat="1" applyFont="1" applyFill="1" applyBorder="1"/>
    <xf numFmtId="164" fontId="4" fillId="0" borderId="18" xfId="1" applyNumberFormat="1" applyFont="1" applyFill="1" applyBorder="1"/>
    <xf numFmtId="164" fontId="4" fillId="0" borderId="6" xfId="1" applyNumberFormat="1" applyFont="1" applyFill="1" applyBorder="1"/>
    <xf numFmtId="164" fontId="4" fillId="3" borderId="5" xfId="1" applyNumberFormat="1" applyFont="1" applyFill="1" applyBorder="1"/>
    <xf numFmtId="9" fontId="7" fillId="4" borderId="17" xfId="3" applyNumberFormat="1" applyFont="1" applyFill="1" applyBorder="1" applyAlignment="1">
      <alignment horizontal="right" vertical="top"/>
    </xf>
    <xf numFmtId="9" fontId="7" fillId="4" borderId="0" xfId="3" applyNumberFormat="1" applyFont="1" applyFill="1" applyBorder="1" applyAlignment="1">
      <alignment horizontal="right" vertical="top"/>
    </xf>
    <xf numFmtId="9" fontId="7" fillId="0" borderId="0" xfId="3" applyNumberFormat="1" applyFont="1" applyFill="1" applyBorder="1" applyAlignment="1">
      <alignment horizontal="right" vertical="top"/>
    </xf>
    <xf numFmtId="9" fontId="3" fillId="3" borderId="9" xfId="3" applyNumberFormat="1" applyFont="1" applyFill="1" applyBorder="1"/>
    <xf numFmtId="9" fontId="3" fillId="3" borderId="0" xfId="3" applyNumberFormat="1" applyFont="1" applyFill="1" applyBorder="1"/>
    <xf numFmtId="49" fontId="6" fillId="2" borderId="22" xfId="0" applyNumberFormat="1" applyFont="1" applyFill="1" applyBorder="1" applyAlignment="1">
      <alignment horizontal="right" vertical="top"/>
    </xf>
    <xf numFmtId="49" fontId="6" fillId="2" borderId="34" xfId="0" applyNumberFormat="1" applyFont="1" applyFill="1" applyBorder="1" applyAlignment="1">
      <alignment horizontal="right" vertical="top"/>
    </xf>
    <xf numFmtId="49" fontId="6" fillId="2" borderId="40" xfId="0" applyNumberFormat="1" applyFont="1" applyFill="1" applyBorder="1" applyAlignment="1">
      <alignment horizontal="right" vertical="top"/>
    </xf>
    <xf numFmtId="164" fontId="3" fillId="0" borderId="16" xfId="1" applyNumberFormat="1" applyFont="1" applyFill="1" applyBorder="1" applyAlignment="1">
      <alignment horizontal="right"/>
    </xf>
    <xf numFmtId="164" fontId="3" fillId="0" borderId="30" xfId="1" applyNumberFormat="1" applyFont="1" applyFill="1" applyBorder="1" applyAlignment="1">
      <alignment horizontal="right"/>
    </xf>
    <xf numFmtId="164" fontId="4" fillId="0" borderId="30" xfId="1" applyNumberFormat="1" applyFont="1" applyFill="1" applyBorder="1" applyAlignment="1">
      <alignment horizontal="right"/>
    </xf>
    <xf numFmtId="164" fontId="3" fillId="0" borderId="18" xfId="1" applyNumberFormat="1" applyFont="1" applyFill="1" applyBorder="1"/>
    <xf numFmtId="164" fontId="4" fillId="0" borderId="30" xfId="1" applyNumberFormat="1" applyFont="1" applyFill="1" applyBorder="1"/>
    <xf numFmtId="165" fontId="7" fillId="0" borderId="30" xfId="3" applyNumberFormat="1" applyFont="1" applyFill="1" applyBorder="1" applyAlignment="1">
      <alignment horizontal="right" vertical="top"/>
    </xf>
    <xf numFmtId="166" fontId="7" fillId="0" borderId="30" xfId="4" applyNumberFormat="1" applyFont="1" applyFill="1" applyBorder="1" applyAlignment="1">
      <alignment horizontal="right" vertical="top" indent="1"/>
    </xf>
    <xf numFmtId="43" fontId="7" fillId="0" borderId="30" xfId="4" applyFont="1" applyFill="1" applyBorder="1" applyAlignment="1">
      <alignment horizontal="right" vertical="top" indent="1"/>
    </xf>
    <xf numFmtId="164" fontId="7" fillId="0" borderId="26" xfId="4" applyNumberFormat="1" applyFont="1" applyFill="1" applyBorder="1" applyAlignment="1">
      <alignment horizontal="right" vertical="top" indent="1"/>
    </xf>
    <xf numFmtId="164" fontId="7" fillId="0" borderId="26" xfId="1" applyNumberFormat="1" applyFont="1" applyFill="1" applyBorder="1" applyAlignment="1">
      <alignment horizontal="right" vertical="top"/>
    </xf>
    <xf numFmtId="166" fontId="4" fillId="0" borderId="41" xfId="1" applyNumberFormat="1" applyFont="1" applyFill="1" applyBorder="1"/>
    <xf numFmtId="49" fontId="8" fillId="5" borderId="8" xfId="0" applyNumberFormat="1" applyFont="1" applyFill="1" applyBorder="1" applyAlignment="1">
      <alignment horizontal="left" vertical="top" indent="1"/>
    </xf>
    <xf numFmtId="166" fontId="3" fillId="0" borderId="8" xfId="1" applyNumberFormat="1" applyFont="1" applyFill="1" applyBorder="1" applyAlignment="1">
      <alignment horizontal="right"/>
    </xf>
    <xf numFmtId="166" fontId="3" fillId="0" borderId="8" xfId="1" applyNumberFormat="1" applyFont="1" applyFill="1" applyBorder="1" applyAlignment="1">
      <alignment vertical="top"/>
    </xf>
    <xf numFmtId="172" fontId="3" fillId="0" borderId="8" xfId="1" applyNumberFormat="1" applyFont="1" applyFill="1" applyBorder="1" applyAlignment="1">
      <alignment vertical="top"/>
    </xf>
    <xf numFmtId="166" fontId="3" fillId="0" borderId="26" xfId="1" applyNumberFormat="1" applyFont="1" applyFill="1" applyBorder="1" applyAlignment="1">
      <alignment vertical="top"/>
    </xf>
    <xf numFmtId="166" fontId="4" fillId="0" borderId="41" xfId="1" applyNumberFormat="1" applyFont="1" applyBorder="1" applyAlignment="1">
      <alignment vertical="top"/>
    </xf>
    <xf numFmtId="166" fontId="5" fillId="4" borderId="41" xfId="1" applyNumberFormat="1" applyFont="1" applyFill="1" applyBorder="1" applyAlignment="1">
      <alignment horizontal="right" vertical="top" indent="1"/>
    </xf>
    <xf numFmtId="166" fontId="5" fillId="0" borderId="41" xfId="1" applyNumberFormat="1" applyFont="1" applyFill="1" applyBorder="1" applyAlignment="1">
      <alignment horizontal="right" vertical="top" indent="1"/>
    </xf>
    <xf numFmtId="165" fontId="5" fillId="4" borderId="41" xfId="3" applyNumberFormat="1" applyFont="1" applyFill="1" applyBorder="1" applyAlignment="1">
      <alignment vertical="top"/>
    </xf>
    <xf numFmtId="164" fontId="5" fillId="0" borderId="21" xfId="1" applyNumberFormat="1" applyFont="1" applyFill="1" applyBorder="1" applyAlignment="1">
      <alignment horizontal="right" vertical="top" indent="1"/>
    </xf>
    <xf numFmtId="164" fontId="4" fillId="0" borderId="26" xfId="1" applyNumberFormat="1" applyFont="1" applyFill="1" applyBorder="1"/>
    <xf numFmtId="164" fontId="5" fillId="0" borderId="41" xfId="1" applyNumberFormat="1" applyFont="1" applyFill="1" applyBorder="1" applyAlignment="1">
      <alignment horizontal="right" vertical="top" indent="1"/>
    </xf>
    <xf numFmtId="49" fontId="15" fillId="2" borderId="6" xfId="0" applyNumberFormat="1" applyFont="1" applyFill="1" applyBorder="1" applyAlignment="1">
      <alignment horizontal="right" vertical="top"/>
    </xf>
    <xf numFmtId="49" fontId="15" fillId="2" borderId="16" xfId="0" applyNumberFormat="1" applyFont="1" applyFill="1" applyBorder="1" applyAlignment="1">
      <alignment horizontal="right" vertical="top"/>
    </xf>
    <xf numFmtId="9" fontId="7" fillId="3" borderId="30" xfId="3" applyFont="1" applyFill="1" applyBorder="1" applyAlignment="1">
      <alignment horizontal="right" vertical="top"/>
    </xf>
    <xf numFmtId="165" fontId="7" fillId="0" borderId="21" xfId="3" applyNumberFormat="1" applyFont="1" applyBorder="1" applyAlignment="1">
      <alignment horizontal="right" vertical="top"/>
    </xf>
    <xf numFmtId="165" fontId="7" fillId="0" borderId="30" xfId="3" applyNumberFormat="1" applyFont="1" applyBorder="1" applyAlignment="1">
      <alignment horizontal="right" vertical="top"/>
    </xf>
    <xf numFmtId="9" fontId="7" fillId="4" borderId="30" xfId="3" applyFont="1" applyFill="1" applyBorder="1" applyAlignment="1">
      <alignment vertical="top"/>
    </xf>
    <xf numFmtId="9" fontId="7" fillId="4" borderId="26" xfId="3" applyFont="1" applyFill="1" applyBorder="1" applyAlignment="1">
      <alignment vertical="top"/>
    </xf>
    <xf numFmtId="165" fontId="7" fillId="4" borderId="30" xfId="3" applyNumberFormat="1" applyFont="1" applyFill="1" applyBorder="1" applyAlignment="1">
      <alignment vertical="top"/>
    </xf>
    <xf numFmtId="43" fontId="7" fillId="4" borderId="30" xfId="4" applyFont="1" applyFill="1" applyBorder="1" applyAlignment="1">
      <alignment vertical="top"/>
    </xf>
    <xf numFmtId="49" fontId="12" fillId="0" borderId="0" xfId="0" applyNumberFormat="1" applyFont="1" applyAlignment="1">
      <alignment horizontal="left" vertical="top" wrapText="1"/>
    </xf>
    <xf numFmtId="9" fontId="14" fillId="0" borderId="30" xfId="3" applyNumberFormat="1" applyFont="1" applyFill="1" applyBorder="1"/>
    <xf numFmtId="9" fontId="7" fillId="0" borderId="9" xfId="3" applyNumberFormat="1" applyFont="1" applyFill="1" applyBorder="1" applyAlignment="1">
      <alignment horizontal="right" vertical="top"/>
    </xf>
    <xf numFmtId="9" fontId="7" fillId="0" borderId="0" xfId="3" applyNumberFormat="1" applyFont="1" applyBorder="1" applyAlignment="1">
      <alignment horizontal="right" vertical="top"/>
    </xf>
    <xf numFmtId="9" fontId="7" fillId="0" borderId="30" xfId="3" applyNumberFormat="1" applyFont="1" applyFill="1" applyBorder="1" applyAlignment="1">
      <alignment horizontal="right" vertical="top"/>
    </xf>
    <xf numFmtId="174" fontId="9" fillId="0" borderId="0" xfId="0" applyNumberFormat="1" applyFont="1"/>
    <xf numFmtId="166" fontId="5" fillId="0" borderId="0" xfId="1" applyNumberFormat="1" applyFont="1" applyBorder="1" applyAlignment="1">
      <alignment horizontal="right" vertical="top"/>
    </xf>
    <xf numFmtId="166" fontId="5" fillId="0" borderId="9" xfId="1" applyNumberFormat="1" applyFont="1" applyBorder="1" applyAlignment="1">
      <alignment horizontal="right" vertical="top"/>
    </xf>
    <xf numFmtId="166" fontId="5" fillId="4" borderId="0" xfId="1" applyNumberFormat="1" applyFont="1" applyFill="1" applyBorder="1" applyAlignment="1">
      <alignment horizontal="right" vertical="top"/>
    </xf>
    <xf numFmtId="166" fontId="5" fillId="0" borderId="30" xfId="1" applyNumberFormat="1" applyFont="1" applyFill="1" applyBorder="1" applyAlignment="1">
      <alignment horizontal="right" vertical="top"/>
    </xf>
    <xf numFmtId="0" fontId="5" fillId="0" borderId="30" xfId="0" applyFont="1" applyBorder="1" applyAlignment="1">
      <alignment horizontal="center" vertical="top"/>
    </xf>
    <xf numFmtId="166" fontId="5" fillId="0" borderId="9" xfId="1" applyNumberFormat="1" applyFont="1" applyFill="1" applyBorder="1" applyAlignment="1">
      <alignment horizontal="right" vertical="top"/>
    </xf>
    <xf numFmtId="166" fontId="5" fillId="0" borderId="0" xfId="1" applyNumberFormat="1" applyFont="1" applyFill="1" applyBorder="1" applyAlignment="1">
      <alignment horizontal="right" vertical="top"/>
    </xf>
    <xf numFmtId="9" fontId="5" fillId="0" borderId="0" xfId="3" applyFont="1" applyFill="1" applyBorder="1" applyAlignment="1">
      <alignment horizontal="right" vertical="top"/>
    </xf>
    <xf numFmtId="9" fontId="5" fillId="0" borderId="9" xfId="3" applyFont="1" applyFill="1" applyBorder="1" applyAlignment="1">
      <alignment horizontal="right" vertical="top"/>
    </xf>
    <xf numFmtId="9" fontId="5" fillId="0" borderId="30" xfId="3" applyFont="1" applyFill="1" applyBorder="1" applyAlignment="1">
      <alignment horizontal="right" vertical="top"/>
    </xf>
    <xf numFmtId="164" fontId="5" fillId="0" borderId="0" xfId="1" applyNumberFormat="1" applyFont="1" applyBorder="1" applyAlignment="1">
      <alignment horizontal="right" vertical="top"/>
    </xf>
    <xf numFmtId="164" fontId="5" fillId="0" borderId="9" xfId="1" applyNumberFormat="1" applyFont="1" applyBorder="1" applyAlignment="1">
      <alignment horizontal="right" vertical="top"/>
    </xf>
    <xf numFmtId="164" fontId="5" fillId="4" borderId="0" xfId="1" applyNumberFormat="1" applyFont="1" applyFill="1" applyBorder="1" applyAlignment="1">
      <alignment horizontal="right" vertical="top"/>
    </xf>
    <xf numFmtId="164" fontId="5" fillId="4" borderId="30" xfId="1" applyNumberFormat="1" applyFont="1" applyFill="1" applyBorder="1" applyAlignment="1">
      <alignment horizontal="right" vertical="top"/>
    </xf>
    <xf numFmtId="0" fontId="5" fillId="0" borderId="30" xfId="0" quotePrefix="1" applyFont="1" applyBorder="1" applyAlignment="1">
      <alignment horizontal="center" vertical="top"/>
    </xf>
    <xf numFmtId="164" fontId="5" fillId="0" borderId="0" xfId="1" applyNumberFormat="1" applyFont="1" applyFill="1" applyBorder="1" applyAlignment="1">
      <alignment horizontal="right" vertical="top"/>
    </xf>
    <xf numFmtId="164" fontId="5" fillId="0" borderId="9" xfId="1" applyNumberFormat="1" applyFont="1" applyFill="1" applyBorder="1" applyAlignment="1">
      <alignment horizontal="right" vertical="top"/>
    </xf>
    <xf numFmtId="164" fontId="5" fillId="0" borderId="30" xfId="1" applyNumberFormat="1" applyFont="1" applyFill="1" applyBorder="1" applyAlignment="1">
      <alignment horizontal="right" vertical="top"/>
    </xf>
    <xf numFmtId="166" fontId="5" fillId="3" borderId="0" xfId="1" applyNumberFormat="1" applyFont="1" applyFill="1" applyBorder="1" applyAlignment="1">
      <alignment horizontal="right" vertical="top"/>
    </xf>
    <xf numFmtId="166" fontId="5" fillId="3" borderId="30" xfId="1" applyNumberFormat="1" applyFont="1" applyFill="1" applyBorder="1" applyAlignment="1">
      <alignment horizontal="right" vertical="top"/>
    </xf>
    <xf numFmtId="166" fontId="5" fillId="3" borderId="9" xfId="1" applyNumberFormat="1" applyFont="1" applyFill="1" applyBorder="1" applyAlignment="1">
      <alignment horizontal="right" vertical="top"/>
    </xf>
    <xf numFmtId="0" fontId="5" fillId="0" borderId="8" xfId="0" quotePrefix="1" applyFont="1" applyBorder="1" applyAlignment="1">
      <alignment horizontal="center" vertical="top"/>
    </xf>
    <xf numFmtId="9" fontId="5" fillId="3" borderId="9" xfId="3" applyFont="1" applyFill="1" applyBorder="1" applyAlignment="1">
      <alignment horizontal="right" vertical="top"/>
    </xf>
    <xf numFmtId="9" fontId="5" fillId="3" borderId="0" xfId="3" applyFont="1" applyFill="1" applyBorder="1" applyAlignment="1">
      <alignment horizontal="right" vertical="top"/>
    </xf>
    <xf numFmtId="9" fontId="5" fillId="3" borderId="30" xfId="3" applyFont="1" applyFill="1" applyBorder="1" applyAlignment="1">
      <alignment horizontal="right" vertical="top"/>
    </xf>
    <xf numFmtId="164" fontId="5" fillId="3" borderId="9" xfId="1" applyNumberFormat="1" applyFont="1" applyFill="1" applyBorder="1" applyAlignment="1">
      <alignment horizontal="right" vertical="top"/>
    </xf>
    <xf numFmtId="164" fontId="5" fillId="3" borderId="0" xfId="1" applyNumberFormat="1" applyFont="1" applyFill="1" applyBorder="1" applyAlignment="1">
      <alignment horizontal="right" vertical="top"/>
    </xf>
    <xf numFmtId="0" fontId="5" fillId="0" borderId="29" xfId="0" quotePrefix="1" applyFont="1" applyBorder="1" applyAlignment="1">
      <alignment horizontal="center" vertical="top"/>
    </xf>
    <xf numFmtId="166" fontId="5" fillId="0" borderId="27" xfId="1" applyNumberFormat="1" applyFont="1" applyFill="1" applyBorder="1" applyAlignment="1">
      <alignment horizontal="right" vertical="top"/>
    </xf>
    <xf numFmtId="166" fontId="5" fillId="3" borderId="28" xfId="1" applyNumberFormat="1" applyFont="1" applyFill="1" applyBorder="1" applyAlignment="1">
      <alignment horizontal="right" vertical="top"/>
    </xf>
    <xf numFmtId="166" fontId="5" fillId="3" borderId="27" xfId="1" applyNumberFormat="1" applyFont="1" applyFill="1" applyBorder="1" applyAlignment="1">
      <alignment horizontal="right" vertical="top"/>
    </xf>
    <xf numFmtId="166" fontId="5" fillId="0" borderId="26" xfId="1" applyNumberFormat="1" applyFont="1" applyFill="1" applyBorder="1" applyAlignment="1">
      <alignment horizontal="right" vertical="top"/>
    </xf>
    <xf numFmtId="164" fontId="5" fillId="0" borderId="8" xfId="1" applyNumberFormat="1" applyFont="1" applyFill="1" applyBorder="1" applyAlignment="1">
      <alignment horizontal="right" vertical="top"/>
    </xf>
    <xf numFmtId="43" fontId="5" fillId="0" borderId="0" xfId="1" applyFont="1" applyFill="1" applyBorder="1" applyAlignment="1">
      <alignment horizontal="right" vertical="top"/>
    </xf>
    <xf numFmtId="43" fontId="5" fillId="0" borderId="8" xfId="1" applyFont="1" applyFill="1" applyBorder="1" applyAlignment="1">
      <alignment horizontal="right" vertical="top"/>
    </xf>
    <xf numFmtId="43" fontId="5" fillId="0" borderId="9" xfId="1" applyFont="1" applyFill="1" applyBorder="1" applyAlignment="1">
      <alignment horizontal="right" vertical="top"/>
    </xf>
    <xf numFmtId="38" fontId="5" fillId="0" borderId="0" xfId="1" applyNumberFormat="1" applyFont="1" applyFill="1" applyBorder="1" applyAlignment="1">
      <alignment horizontal="right" vertical="top"/>
    </xf>
    <xf numFmtId="38" fontId="5" fillId="0" borderId="9" xfId="1" applyNumberFormat="1" applyFont="1" applyFill="1" applyBorder="1" applyAlignment="1">
      <alignment horizontal="right" vertical="top"/>
    </xf>
    <xf numFmtId="38" fontId="5" fillId="0" borderId="27" xfId="1" applyNumberFormat="1" applyFont="1" applyFill="1" applyBorder="1" applyAlignment="1">
      <alignment horizontal="right" vertical="top"/>
    </xf>
  </cellXfs>
  <cellStyles count="5">
    <cellStyle name="Comma" xfId="1" builtinId="3"/>
    <cellStyle name="Comma 2" xfId="4" xr:uid="{9A66649D-6B0C-465E-96F7-619D97422E61}"/>
    <cellStyle name="Normal" xfId="0" builtinId="0"/>
    <cellStyle name="Percent" xfId="2" builtinId="5"/>
    <cellStyle name="Percent 2" xfId="3" xr:uid="{4AF62EAC-8737-4E04-A4E3-9075B589F362}"/>
  </cellStyles>
  <dxfs count="2">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66CC"/>
      <color rgb="FF0099CC"/>
      <color rgb="FF00CCFF"/>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39572" cy="1095375"/>
    <xdr:pic>
      <xdr:nvPicPr>
        <xdr:cNvPr id="2" name="Picture 1" descr="Text&#10;&#10;Description automatically generated with medium confidence">
          <a:extLst>
            <a:ext uri="{FF2B5EF4-FFF2-40B4-BE49-F238E27FC236}">
              <a16:creationId xmlns:a16="http://schemas.microsoft.com/office/drawing/2014/main" id="{C14BED48-9057-49E2-84F7-CC2EA8D115C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6851"/>
        <a:stretch/>
      </xdr:blipFill>
      <xdr:spPr bwMode="auto">
        <a:xfrm>
          <a:off x="0" y="0"/>
          <a:ext cx="2739572" cy="1095375"/>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8A8A-378E-4A8A-8C34-11F759BA55AF}">
  <dimension ref="B2:BD265"/>
  <sheetViews>
    <sheetView showGridLines="0" tabSelected="1" zoomScale="85" zoomScaleNormal="85" workbookViewId="0">
      <pane xSplit="3" ySplit="7" topLeftCell="D8" activePane="bottomRight" state="frozen"/>
      <selection pane="topRight" activeCell="D1" sqref="D1"/>
      <selection pane="bottomLeft" activeCell="A8" sqref="A8"/>
      <selection pane="bottomRight" activeCell="X7" sqref="X7"/>
    </sheetView>
  </sheetViews>
  <sheetFormatPr defaultColWidth="8.7265625" defaultRowHeight="14.5" outlineLevelCol="1" x14ac:dyDescent="0.35"/>
  <cols>
    <col min="1" max="1" width="4.1796875" style="129" customWidth="1"/>
    <col min="2" max="2" width="53.1796875" style="129" customWidth="1"/>
    <col min="3" max="3" width="11.54296875" style="129" customWidth="1"/>
    <col min="4" max="5" width="10.54296875" style="129" customWidth="1"/>
    <col min="6" max="7" width="11.54296875" style="129" bestFit="1" customWidth="1"/>
    <col min="8" max="8" width="12" style="129" bestFit="1" customWidth="1"/>
    <col min="9" max="9" width="11.54296875" style="129" bestFit="1" customWidth="1"/>
    <col min="10" max="17" width="11.54296875" style="129" hidden="1" customWidth="1" outlineLevel="1"/>
    <col min="18" max="18" width="11.54296875" style="129" customWidth="1" collapsed="1"/>
    <col min="19" max="24" width="11.54296875" style="129" customWidth="1"/>
    <col min="25" max="25" width="11.453125" style="129" bestFit="1" customWidth="1"/>
    <col min="26" max="30" width="8.7265625" style="129" customWidth="1"/>
    <col min="31" max="42" width="10" style="129" bestFit="1" customWidth="1"/>
    <col min="43" max="43" width="10.7265625" style="129" bestFit="1" customWidth="1"/>
    <col min="44" max="44" width="10" style="129" bestFit="1" customWidth="1"/>
    <col min="45" max="45" width="11.7265625" style="129" bestFit="1" customWidth="1"/>
    <col min="46" max="16384" width="8.7265625" style="129"/>
  </cols>
  <sheetData>
    <row r="2" spans="2:56" x14ac:dyDescent="0.35">
      <c r="D2" s="130"/>
    </row>
    <row r="5" spans="2:56" ht="16.5" customHeight="1" x14ac:dyDescent="0.35">
      <c r="B5" s="131"/>
    </row>
    <row r="7" spans="2:56" ht="15.5" x14ac:dyDescent="0.35">
      <c r="B7" s="132" t="s">
        <v>0</v>
      </c>
      <c r="C7" s="133" t="s">
        <v>1</v>
      </c>
      <c r="D7" s="134" t="s">
        <v>2</v>
      </c>
      <c r="E7" s="135" t="s">
        <v>3</v>
      </c>
      <c r="F7" s="135" t="s">
        <v>4</v>
      </c>
      <c r="G7" s="135" t="s">
        <v>5</v>
      </c>
      <c r="H7" s="135" t="s">
        <v>6</v>
      </c>
      <c r="I7" s="256" t="s">
        <v>7</v>
      </c>
      <c r="J7" s="135" t="s">
        <v>8</v>
      </c>
      <c r="K7" s="135" t="s">
        <v>9</v>
      </c>
      <c r="L7" s="135" t="s">
        <v>10</v>
      </c>
      <c r="M7" s="135" t="s">
        <v>11</v>
      </c>
      <c r="N7" s="135" t="s">
        <v>12</v>
      </c>
      <c r="O7" s="135" t="s">
        <v>13</v>
      </c>
      <c r="P7" s="135" t="s">
        <v>14</v>
      </c>
      <c r="Q7" s="135" t="s">
        <v>15</v>
      </c>
      <c r="R7" s="136" t="s">
        <v>16</v>
      </c>
      <c r="S7" s="136" t="s">
        <v>17</v>
      </c>
      <c r="T7" s="136" t="s">
        <v>18</v>
      </c>
      <c r="U7" s="136" t="s">
        <v>19</v>
      </c>
      <c r="V7" s="136" t="s">
        <v>20</v>
      </c>
      <c r="W7" s="136" t="s">
        <v>184</v>
      </c>
      <c r="X7" s="311" t="s">
        <v>197</v>
      </c>
    </row>
    <row r="8" spans="2:56" x14ac:dyDescent="0.35">
      <c r="B8" s="137" t="s">
        <v>21</v>
      </c>
      <c r="C8" s="27" t="s">
        <v>22</v>
      </c>
      <c r="D8" s="1">
        <v>12251.29</v>
      </c>
      <c r="E8" s="1">
        <v>19073.14</v>
      </c>
      <c r="F8" s="1">
        <v>21668.260999999999</v>
      </c>
      <c r="G8" s="2">
        <v>23988.35</v>
      </c>
      <c r="H8" s="2">
        <v>34151.593999999997</v>
      </c>
      <c r="I8" s="3">
        <v>45746.137999999999</v>
      </c>
      <c r="J8" s="1">
        <v>21925.404999999999</v>
      </c>
      <c r="K8" s="1">
        <v>22484.437000000002</v>
      </c>
      <c r="L8" s="1">
        <v>22838.973000000002</v>
      </c>
      <c r="M8" s="1">
        <v>23988.35</v>
      </c>
      <c r="N8" s="1">
        <v>27905.088</v>
      </c>
      <c r="O8" s="1">
        <v>30878.903999999999</v>
      </c>
      <c r="P8" s="2">
        <v>32859.095000000001</v>
      </c>
      <c r="Q8" s="2">
        <v>34151.593999999997</v>
      </c>
      <c r="R8" s="4">
        <v>38170.660000000003</v>
      </c>
      <c r="S8" s="4">
        <v>42435.574999999997</v>
      </c>
      <c r="T8" s="4">
        <v>43578.612000000001</v>
      </c>
      <c r="U8" s="4">
        <v>45746.137999999999</v>
      </c>
      <c r="V8" s="4">
        <v>48436.783000000003</v>
      </c>
      <c r="W8" s="4">
        <v>51475.894999999997</v>
      </c>
      <c r="X8" s="288">
        <v>51813.137999999999</v>
      </c>
      <c r="Y8" s="258"/>
      <c r="Z8" s="258"/>
      <c r="AA8" s="258"/>
      <c r="AB8" s="258"/>
      <c r="AC8" s="258"/>
      <c r="AD8" s="258"/>
      <c r="AE8" s="258"/>
      <c r="AF8" s="258"/>
      <c r="AG8" s="258"/>
      <c r="AH8" s="258"/>
      <c r="AI8" s="258"/>
      <c r="AJ8" s="258"/>
      <c r="AK8" s="258"/>
      <c r="AL8" s="258"/>
      <c r="AM8" s="258"/>
      <c r="AN8" s="258"/>
      <c r="AO8" s="258"/>
      <c r="AP8" s="258"/>
      <c r="AQ8" s="258"/>
      <c r="AR8" s="258"/>
      <c r="AS8" s="258"/>
      <c r="AT8" s="258"/>
      <c r="AU8" s="258"/>
      <c r="AV8" s="258"/>
      <c r="AW8" s="258"/>
      <c r="AX8" s="258"/>
      <c r="AY8" s="258"/>
      <c r="AZ8" s="258"/>
      <c r="BA8" s="258"/>
      <c r="BB8" s="258"/>
      <c r="BC8" s="159"/>
      <c r="BD8" s="159"/>
    </row>
    <row r="9" spans="2:56" x14ac:dyDescent="0.35">
      <c r="B9" s="137" t="s">
        <v>23</v>
      </c>
      <c r="C9" s="27" t="s">
        <v>22</v>
      </c>
      <c r="D9" s="1">
        <v>1743.6079999999999</v>
      </c>
      <c r="E9" s="1">
        <v>2671.377</v>
      </c>
      <c r="F9" s="1">
        <v>3184.5909999999999</v>
      </c>
      <c r="G9" s="1">
        <v>4160.1580000000004</v>
      </c>
      <c r="H9" s="1">
        <v>4360.3969999999999</v>
      </c>
      <c r="I9" s="3">
        <v>9864.8510000000006</v>
      </c>
      <c r="J9" s="1">
        <v>3255.6619999999998</v>
      </c>
      <c r="K9" s="1">
        <v>3219.3339999999998</v>
      </c>
      <c r="L9" s="1">
        <v>3395.2470000000003</v>
      </c>
      <c r="M9" s="1">
        <v>4160.1579999999994</v>
      </c>
      <c r="N9" s="1">
        <v>6179.5309999999999</v>
      </c>
      <c r="O9" s="1">
        <v>4804.7749999999996</v>
      </c>
      <c r="P9" s="1">
        <v>3798.5149999999994</v>
      </c>
      <c r="Q9" s="1">
        <v>4360.3969999999999</v>
      </c>
      <c r="R9" s="5">
        <v>5145.3779999999997</v>
      </c>
      <c r="S9" s="5">
        <v>7079.473</v>
      </c>
      <c r="T9" s="5">
        <v>8623.7459999999992</v>
      </c>
      <c r="U9" s="5">
        <v>9864.8510000000006</v>
      </c>
      <c r="V9" s="5">
        <v>9816.7180000000008</v>
      </c>
      <c r="W9" s="5">
        <v>9930.6180000000004</v>
      </c>
      <c r="X9" s="289">
        <v>11912.328</v>
      </c>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8"/>
      <c r="BA9" s="258"/>
      <c r="BB9" s="258"/>
    </row>
    <row r="10" spans="2:56" x14ac:dyDescent="0.35">
      <c r="B10" s="138" t="s">
        <v>24</v>
      </c>
      <c r="C10" s="139" t="s">
        <v>22</v>
      </c>
      <c r="D10" s="6">
        <f t="shared" ref="D10:U10" si="0">SUM(D8:D9)</f>
        <v>13994.898000000001</v>
      </c>
      <c r="E10" s="6">
        <f t="shared" si="0"/>
        <v>21744.517</v>
      </c>
      <c r="F10" s="6">
        <f t="shared" si="0"/>
        <v>24852.851999999999</v>
      </c>
      <c r="G10" s="6">
        <f t="shared" si="0"/>
        <v>28148.507999999998</v>
      </c>
      <c r="H10" s="6">
        <f t="shared" si="0"/>
        <v>38511.990999999995</v>
      </c>
      <c r="I10" s="7">
        <f t="shared" si="0"/>
        <v>55610.989000000001</v>
      </c>
      <c r="J10" s="6">
        <f t="shared" si="0"/>
        <v>25181.066999999999</v>
      </c>
      <c r="K10" s="6">
        <f t="shared" si="0"/>
        <v>25703.771000000001</v>
      </c>
      <c r="L10" s="6">
        <f t="shared" si="0"/>
        <v>26234.22</v>
      </c>
      <c r="M10" s="6">
        <f t="shared" si="0"/>
        <v>28148.507999999998</v>
      </c>
      <c r="N10" s="6">
        <f t="shared" si="0"/>
        <v>34084.618999999999</v>
      </c>
      <c r="O10" s="6">
        <f t="shared" si="0"/>
        <v>35683.678999999996</v>
      </c>
      <c r="P10" s="6">
        <f t="shared" si="0"/>
        <v>36657.61</v>
      </c>
      <c r="Q10" s="6">
        <f t="shared" si="0"/>
        <v>38511.990999999995</v>
      </c>
      <c r="R10" s="8">
        <f t="shared" si="0"/>
        <v>43316.038</v>
      </c>
      <c r="S10" s="8">
        <f t="shared" si="0"/>
        <v>49515.047999999995</v>
      </c>
      <c r="T10" s="8">
        <f t="shared" si="0"/>
        <v>52202.358</v>
      </c>
      <c r="U10" s="8">
        <f t="shared" si="0"/>
        <v>55610.989000000001</v>
      </c>
      <c r="V10" s="8">
        <f>SUM(V8:V9)</f>
        <v>58253.501000000004</v>
      </c>
      <c r="W10" s="8">
        <f>SUM(W8:W9)</f>
        <v>61406.512999999999</v>
      </c>
      <c r="X10" s="290">
        <v>63725.466</v>
      </c>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row>
    <row r="11" spans="2:56" x14ac:dyDescent="0.35">
      <c r="B11" s="138" t="s">
        <v>25</v>
      </c>
      <c r="C11" s="139" t="s">
        <v>22</v>
      </c>
      <c r="D11" s="6">
        <v>5610.7449999999999</v>
      </c>
      <c r="E11" s="6">
        <v>7526.0820000000003</v>
      </c>
      <c r="F11" s="6">
        <v>7756.1809999999996</v>
      </c>
      <c r="G11" s="6">
        <v>10690.948</v>
      </c>
      <c r="H11" s="6">
        <v>19635.133000000002</v>
      </c>
      <c r="I11" s="7">
        <v>24309.213</v>
      </c>
      <c r="J11" s="6">
        <v>8657.7340000000004</v>
      </c>
      <c r="K11" s="6">
        <v>8837.8510000000006</v>
      </c>
      <c r="L11" s="6">
        <v>9751.36</v>
      </c>
      <c r="M11" s="6">
        <v>10690.948</v>
      </c>
      <c r="N11" s="6">
        <v>17770.331999999999</v>
      </c>
      <c r="O11" s="6">
        <v>18898.014999999999</v>
      </c>
      <c r="P11" s="6">
        <v>19282.866000000002</v>
      </c>
      <c r="Q11" s="6">
        <v>19635.133000000002</v>
      </c>
      <c r="R11" s="8">
        <v>22238.468000000001</v>
      </c>
      <c r="S11" s="8">
        <v>22561.966</v>
      </c>
      <c r="T11" s="8">
        <v>23235.109</v>
      </c>
      <c r="U11" s="8">
        <v>24309.213</v>
      </c>
      <c r="V11" s="8">
        <v>24953.245999999999</v>
      </c>
      <c r="W11" s="8">
        <v>27201.097000000002</v>
      </c>
      <c r="X11" s="290">
        <v>28010.870999999999</v>
      </c>
      <c r="Y11" s="258"/>
      <c r="Z11" s="258"/>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row>
    <row r="12" spans="2:56" x14ac:dyDescent="0.35">
      <c r="B12" s="137" t="s">
        <v>26</v>
      </c>
      <c r="C12" s="27" t="s">
        <v>22</v>
      </c>
      <c r="D12" s="1">
        <v>7072.5510000000004</v>
      </c>
      <c r="E12" s="1">
        <v>10882.045</v>
      </c>
      <c r="F12" s="1">
        <v>9770.1409999999996</v>
      </c>
      <c r="G12" s="1">
        <v>13179.602000000001</v>
      </c>
      <c r="H12" s="1">
        <v>13881.06</v>
      </c>
      <c r="I12" s="3">
        <v>25521.098999999998</v>
      </c>
      <c r="J12" s="1">
        <v>9579.6580000000013</v>
      </c>
      <c r="K12" s="1">
        <v>13617.052</v>
      </c>
      <c r="L12" s="1">
        <v>13357.220000000001</v>
      </c>
      <c r="M12" s="1">
        <v>13179.602000000003</v>
      </c>
      <c r="N12" s="1">
        <v>13100.874</v>
      </c>
      <c r="O12" s="1">
        <v>13566.142999999998</v>
      </c>
      <c r="P12" s="1">
        <v>13928.481</v>
      </c>
      <c r="Q12" s="1">
        <v>13881.06</v>
      </c>
      <c r="R12" s="5">
        <v>14775.541999999999</v>
      </c>
      <c r="S12" s="5">
        <v>18713.63</v>
      </c>
      <c r="T12" s="5">
        <v>20945.118999999999</v>
      </c>
      <c r="U12" s="5">
        <v>25521.098999999998</v>
      </c>
      <c r="V12" s="5">
        <v>26376.271000000001</v>
      </c>
      <c r="W12" s="5">
        <v>27485.031999999999</v>
      </c>
      <c r="X12" s="289">
        <v>28550.726999999999</v>
      </c>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row>
    <row r="13" spans="2:56" x14ac:dyDescent="0.35">
      <c r="B13" s="137" t="s">
        <v>27</v>
      </c>
      <c r="C13" s="27" t="s">
        <v>22</v>
      </c>
      <c r="D13" s="1">
        <v>1311.6020000000001</v>
      </c>
      <c r="E13" s="1">
        <v>3336.39</v>
      </c>
      <c r="F13" s="1">
        <v>7326.53</v>
      </c>
      <c r="G13" s="1">
        <v>4277.9579999999996</v>
      </c>
      <c r="H13" s="1">
        <v>4995.7979999999998</v>
      </c>
      <c r="I13" s="3">
        <v>5780.6769999999997</v>
      </c>
      <c r="J13" s="1">
        <v>6943.6750000000002</v>
      </c>
      <c r="K13" s="1">
        <v>3248.8679999999999</v>
      </c>
      <c r="L13" s="1">
        <v>3125.64</v>
      </c>
      <c r="M13" s="1">
        <v>4277.9580000000005</v>
      </c>
      <c r="N13" s="1">
        <v>3213.4130000000005</v>
      </c>
      <c r="O13" s="1">
        <v>3219.5210000000002</v>
      </c>
      <c r="P13" s="1">
        <v>3446.2629999999999</v>
      </c>
      <c r="Q13" s="1">
        <v>4995.7979999999998</v>
      </c>
      <c r="R13" s="5">
        <v>6302.0280000000002</v>
      </c>
      <c r="S13" s="5">
        <v>8239.4519999999993</v>
      </c>
      <c r="T13" s="5">
        <v>8022.13</v>
      </c>
      <c r="U13" s="5">
        <v>5780.6769999999997</v>
      </c>
      <c r="V13" s="5">
        <v>6923.9840000000004</v>
      </c>
      <c r="W13" s="5">
        <v>6720.384</v>
      </c>
      <c r="X13" s="289">
        <v>7163.8680000000004</v>
      </c>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row>
    <row r="14" spans="2:56" x14ac:dyDescent="0.35">
      <c r="B14" s="138" t="s">
        <v>28</v>
      </c>
      <c r="C14" s="139" t="s">
        <v>22</v>
      </c>
      <c r="D14" s="6">
        <v>8384.1530000000002</v>
      </c>
      <c r="E14" s="6">
        <v>14218.434999999999</v>
      </c>
      <c r="F14" s="6">
        <v>17096.670999999998</v>
      </c>
      <c r="G14" s="6">
        <v>17457.560000000001</v>
      </c>
      <c r="H14" s="6">
        <v>18876.858</v>
      </c>
      <c r="I14" s="7">
        <v>31301.775999999998</v>
      </c>
      <c r="J14" s="6">
        <v>16523.333000000002</v>
      </c>
      <c r="K14" s="6">
        <v>16865.919999999998</v>
      </c>
      <c r="L14" s="6">
        <v>16482.86</v>
      </c>
      <c r="M14" s="6">
        <v>17457.560000000005</v>
      </c>
      <c r="N14" s="6">
        <v>16314.287</v>
      </c>
      <c r="O14" s="6">
        <v>16785.664000000001</v>
      </c>
      <c r="P14" s="6">
        <v>17374.743999999999</v>
      </c>
      <c r="Q14" s="6">
        <v>18876.858</v>
      </c>
      <c r="R14" s="8">
        <v>21077.57</v>
      </c>
      <c r="S14" s="8">
        <v>26953.082000000002</v>
      </c>
      <c r="T14" s="8">
        <v>28967.249</v>
      </c>
      <c r="U14" s="8">
        <v>31301.775999999998</v>
      </c>
      <c r="V14" s="8">
        <f>SUM(V12:V13)</f>
        <v>33300.255000000005</v>
      </c>
      <c r="W14" s="8">
        <f>SUM(W12:W13)</f>
        <v>34205.415999999997</v>
      </c>
      <c r="X14" s="290">
        <v>35714.595000000001</v>
      </c>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row>
    <row r="15" spans="2:56" x14ac:dyDescent="0.35">
      <c r="B15" s="140" t="s">
        <v>29</v>
      </c>
      <c r="C15" s="188" t="s">
        <v>22</v>
      </c>
      <c r="D15" s="9">
        <f t="shared" ref="D15:U15" si="1">SUM(D11+D14)</f>
        <v>13994.898000000001</v>
      </c>
      <c r="E15" s="9">
        <f t="shared" si="1"/>
        <v>21744.517</v>
      </c>
      <c r="F15" s="9">
        <f t="shared" si="1"/>
        <v>24852.851999999999</v>
      </c>
      <c r="G15" s="9">
        <f t="shared" si="1"/>
        <v>28148.508000000002</v>
      </c>
      <c r="H15" s="9">
        <f t="shared" si="1"/>
        <v>38511.991000000002</v>
      </c>
      <c r="I15" s="10">
        <f t="shared" si="1"/>
        <v>55610.989000000001</v>
      </c>
      <c r="J15" s="9">
        <f t="shared" si="1"/>
        <v>25181.067000000003</v>
      </c>
      <c r="K15" s="9">
        <f t="shared" si="1"/>
        <v>25703.771000000001</v>
      </c>
      <c r="L15" s="9">
        <f t="shared" si="1"/>
        <v>26234.22</v>
      </c>
      <c r="M15" s="9">
        <f t="shared" si="1"/>
        <v>28148.508000000005</v>
      </c>
      <c r="N15" s="9">
        <f t="shared" si="1"/>
        <v>34084.618999999999</v>
      </c>
      <c r="O15" s="9">
        <f t="shared" si="1"/>
        <v>35683.679000000004</v>
      </c>
      <c r="P15" s="9">
        <f t="shared" si="1"/>
        <v>36657.61</v>
      </c>
      <c r="Q15" s="9">
        <f t="shared" si="1"/>
        <v>38511.991000000002</v>
      </c>
      <c r="R15" s="11">
        <f t="shared" si="1"/>
        <v>43316.038</v>
      </c>
      <c r="S15" s="11">
        <f t="shared" si="1"/>
        <v>49515.048000000003</v>
      </c>
      <c r="T15" s="11">
        <f t="shared" si="1"/>
        <v>52202.358</v>
      </c>
      <c r="U15" s="11">
        <f t="shared" si="1"/>
        <v>55610.989000000001</v>
      </c>
      <c r="V15" s="11">
        <f>SUM(V11+V14)</f>
        <v>58253.501000000004</v>
      </c>
      <c r="W15" s="11">
        <f>SUM(W11+W14)</f>
        <v>61406.512999999999</v>
      </c>
      <c r="X15" s="257">
        <v>63725.466</v>
      </c>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row>
    <row r="16" spans="2:56" x14ac:dyDescent="0.35">
      <c r="B16" s="141"/>
      <c r="C16" s="141"/>
      <c r="D16" s="141"/>
      <c r="E16" s="141"/>
      <c r="F16" s="141"/>
      <c r="G16" s="141"/>
      <c r="H16" s="141"/>
      <c r="I16" s="142"/>
      <c r="J16" s="141"/>
      <c r="K16" s="141"/>
      <c r="L16" s="141"/>
      <c r="M16" s="141"/>
      <c r="N16" s="141"/>
      <c r="O16" s="141"/>
      <c r="P16" s="141"/>
      <c r="Q16" s="141"/>
      <c r="R16" s="141"/>
      <c r="S16" s="141"/>
      <c r="T16" s="141"/>
      <c r="U16" s="141"/>
      <c r="V16" s="141"/>
      <c r="W16" s="141"/>
      <c r="X16" s="141"/>
      <c r="Y16" s="258"/>
      <c r="Z16" s="258"/>
      <c r="AA16" s="258"/>
      <c r="AB16" s="258"/>
      <c r="AC16" s="258"/>
      <c r="AD16" s="258"/>
      <c r="AE16" s="258"/>
      <c r="AF16" s="258"/>
      <c r="AG16" s="258"/>
      <c r="AH16" s="258"/>
      <c r="AI16" s="258"/>
      <c r="AJ16" s="258"/>
      <c r="AK16" s="258"/>
      <c r="AL16" s="258"/>
      <c r="AM16" s="258"/>
      <c r="AN16" s="258"/>
      <c r="AO16" s="258"/>
      <c r="AP16" s="258"/>
      <c r="AQ16" s="159"/>
    </row>
    <row r="17" spans="2:44" ht="15.5" x14ac:dyDescent="0.35">
      <c r="B17" s="143" t="s">
        <v>30</v>
      </c>
      <c r="C17" s="133"/>
      <c r="D17" s="134" t="s">
        <v>2</v>
      </c>
      <c r="E17" s="135" t="s">
        <v>3</v>
      </c>
      <c r="F17" s="135" t="s">
        <v>4</v>
      </c>
      <c r="G17" s="135" t="s">
        <v>5</v>
      </c>
      <c r="H17" s="135" t="s">
        <v>6</v>
      </c>
      <c r="I17" s="256" t="s">
        <v>7</v>
      </c>
      <c r="J17" s="135" t="s">
        <v>8</v>
      </c>
      <c r="K17" s="135" t="s">
        <v>9</v>
      </c>
      <c r="L17" s="135" t="s">
        <v>10</v>
      </c>
      <c r="M17" s="135" t="s">
        <v>11</v>
      </c>
      <c r="N17" s="135" t="s">
        <v>12</v>
      </c>
      <c r="O17" s="135" t="s">
        <v>13</v>
      </c>
      <c r="P17" s="135" t="s">
        <v>14</v>
      </c>
      <c r="Q17" s="135" t="s">
        <v>15</v>
      </c>
      <c r="R17" s="12" t="s">
        <v>16</v>
      </c>
      <c r="S17" s="12" t="s">
        <v>17</v>
      </c>
      <c r="T17" s="12" t="s">
        <v>18</v>
      </c>
      <c r="U17" s="12" t="s">
        <v>19</v>
      </c>
      <c r="V17" s="136" t="s">
        <v>20</v>
      </c>
      <c r="W17" s="136" t="s">
        <v>184</v>
      </c>
      <c r="X17" s="311" t="s">
        <v>197</v>
      </c>
      <c r="Y17" s="258"/>
      <c r="Z17" s="258"/>
      <c r="AA17" s="258"/>
      <c r="AB17" s="258"/>
      <c r="AC17" s="258"/>
      <c r="AD17" s="258"/>
      <c r="AE17" s="258"/>
      <c r="AF17" s="258"/>
      <c r="AG17" s="258"/>
      <c r="AH17" s="258"/>
      <c r="AI17" s="258"/>
      <c r="AJ17" s="258"/>
      <c r="AK17" s="258"/>
      <c r="AL17" s="258"/>
      <c r="AM17" s="258"/>
      <c r="AN17" s="258"/>
      <c r="AO17" s="258"/>
      <c r="AP17" s="258"/>
      <c r="AQ17" s="159"/>
    </row>
    <row r="18" spans="2:44" x14ac:dyDescent="0.35">
      <c r="B18" s="138" t="s">
        <v>31</v>
      </c>
      <c r="C18" s="139" t="s">
        <v>22</v>
      </c>
      <c r="D18" s="264">
        <v>1699.134</v>
      </c>
      <c r="E18" s="265">
        <v>2767.6260000000002</v>
      </c>
      <c r="F18" s="265">
        <v>3423.8969999999999</v>
      </c>
      <c r="G18" s="265">
        <v>3909.663</v>
      </c>
      <c r="H18" s="265">
        <v>5497.8360000000002</v>
      </c>
      <c r="I18" s="266">
        <v>11678.53</v>
      </c>
      <c r="J18" s="267">
        <v>910.00099999999998</v>
      </c>
      <c r="K18" s="267">
        <v>921.62900000000013</v>
      </c>
      <c r="L18" s="267">
        <v>959.38799999999992</v>
      </c>
      <c r="M18" s="267">
        <v>1118.645</v>
      </c>
      <c r="N18" s="267">
        <v>1047.365</v>
      </c>
      <c r="O18" s="267">
        <v>1241.5559999999998</v>
      </c>
      <c r="P18" s="265">
        <v>1466.1270000000002</v>
      </c>
      <c r="Q18" s="265">
        <v>1742.7880000000005</v>
      </c>
      <c r="R18" s="268">
        <v>1816.903</v>
      </c>
      <c r="S18" s="268">
        <v>2059.9540000000002</v>
      </c>
      <c r="T18" s="268">
        <v>4235.4949999999999</v>
      </c>
      <c r="U18" s="268">
        <v>3566.1780000000008</v>
      </c>
      <c r="V18" s="268">
        <v>3888.1790000000001</v>
      </c>
      <c r="W18" s="268">
        <v>4181.1379999999999</v>
      </c>
      <c r="X18" s="269">
        <v>4657.3159999999998</v>
      </c>
      <c r="Y18" s="258"/>
      <c r="Z18" s="258"/>
      <c r="AA18" s="258"/>
      <c r="AB18" s="258"/>
      <c r="AC18" s="258"/>
      <c r="AD18" s="258"/>
      <c r="AE18" s="258"/>
      <c r="AF18" s="258"/>
      <c r="AG18" s="258"/>
      <c r="AH18" s="258"/>
      <c r="AI18" s="258"/>
      <c r="AJ18" s="258"/>
      <c r="AK18" s="258"/>
      <c r="AL18" s="258"/>
      <c r="AM18" s="258"/>
      <c r="AN18" s="258"/>
      <c r="AO18" s="258"/>
      <c r="AP18" s="258"/>
      <c r="AQ18" s="258"/>
      <c r="AR18" s="258"/>
    </row>
    <row r="19" spans="2:44" x14ac:dyDescent="0.35">
      <c r="B19" s="137" t="s">
        <v>32</v>
      </c>
      <c r="C19" s="27" t="s">
        <v>22</v>
      </c>
      <c r="D19" s="15">
        <v>1056.896</v>
      </c>
      <c r="E19" s="16">
        <v>1599.204</v>
      </c>
      <c r="F19" s="16">
        <v>1780.998</v>
      </c>
      <c r="G19" s="16">
        <v>1898.991</v>
      </c>
      <c r="H19" s="16">
        <v>2632.4270000000001</v>
      </c>
      <c r="I19" s="17">
        <v>3104.7069999999999</v>
      </c>
      <c r="J19" s="14">
        <v>446.74900000000002</v>
      </c>
      <c r="K19" s="14">
        <v>416.04200000000003</v>
      </c>
      <c r="L19" s="14">
        <v>442.79699999999991</v>
      </c>
      <c r="M19" s="14">
        <v>593.40300000000002</v>
      </c>
      <c r="N19" s="14">
        <v>486.29399999999998</v>
      </c>
      <c r="O19" s="14">
        <v>670.84499999999991</v>
      </c>
      <c r="P19" s="18">
        <v>651.01900000000001</v>
      </c>
      <c r="Q19" s="18">
        <v>824.26900000000023</v>
      </c>
      <c r="R19" s="16">
        <v>714.5920000000001</v>
      </c>
      <c r="S19" s="16">
        <v>737.00300000000016</v>
      </c>
      <c r="T19" s="16">
        <v>1106.1780000000001</v>
      </c>
      <c r="U19" s="16">
        <v>546.93399999999974</v>
      </c>
      <c r="V19" s="16">
        <v>1124.1679999999999</v>
      </c>
      <c r="W19" s="16">
        <v>1231.367</v>
      </c>
      <c r="X19" s="242">
        <v>1394.3219999999999</v>
      </c>
      <c r="Y19" s="258"/>
      <c r="Z19" s="258"/>
      <c r="AA19" s="258"/>
      <c r="AB19" s="258"/>
      <c r="AC19" s="258"/>
      <c r="AD19" s="258"/>
      <c r="AE19" s="258"/>
      <c r="AF19" s="258"/>
      <c r="AG19" s="258"/>
      <c r="AH19" s="258"/>
      <c r="AI19" s="258"/>
      <c r="AJ19" s="258"/>
      <c r="AK19" s="258"/>
      <c r="AL19" s="258"/>
      <c r="AM19" s="258"/>
      <c r="AN19" s="258"/>
      <c r="AO19" s="258"/>
      <c r="AP19" s="258"/>
      <c r="AQ19" s="258"/>
      <c r="AR19" s="258"/>
    </row>
    <row r="20" spans="2:44" x14ac:dyDescent="0.35">
      <c r="B20" s="138" t="s">
        <v>33</v>
      </c>
      <c r="C20" s="139" t="s">
        <v>22</v>
      </c>
      <c r="D20" s="270">
        <v>781.63699999999994</v>
      </c>
      <c r="E20" s="271">
        <v>1126.1890000000001</v>
      </c>
      <c r="F20" s="271">
        <v>1546.5450000000001</v>
      </c>
      <c r="G20" s="271">
        <v>1600.7719999999999</v>
      </c>
      <c r="H20" s="271">
        <v>2175.0909999999999</v>
      </c>
      <c r="I20" s="272">
        <v>2668.1329999999998</v>
      </c>
      <c r="J20" s="273">
        <v>392.85</v>
      </c>
      <c r="K20" s="273">
        <v>376.721</v>
      </c>
      <c r="L20" s="273">
        <v>391.14700000000011</v>
      </c>
      <c r="M20" s="273">
        <v>440.05499999999989</v>
      </c>
      <c r="N20" s="273">
        <v>524.49</v>
      </c>
      <c r="O20" s="273">
        <v>531.88499999999999</v>
      </c>
      <c r="P20" s="271">
        <v>593.64400000000001</v>
      </c>
      <c r="Q20" s="271">
        <v>525.07199999999989</v>
      </c>
      <c r="R20" s="271">
        <v>698.87300000000005</v>
      </c>
      <c r="S20" s="271">
        <v>686.19399999999996</v>
      </c>
      <c r="T20" s="271">
        <v>758.98199999999997</v>
      </c>
      <c r="U20" s="271">
        <v>524.08399999999983</v>
      </c>
      <c r="V20" s="271">
        <v>1039.3130000000001</v>
      </c>
      <c r="W20" s="271">
        <v>1070.0039999999999</v>
      </c>
      <c r="X20" s="292">
        <v>1212.308</v>
      </c>
      <c r="Y20" s="258"/>
      <c r="Z20" s="258"/>
      <c r="AA20" s="258"/>
      <c r="AB20" s="258"/>
      <c r="AC20" s="258"/>
      <c r="AD20" s="258"/>
      <c r="AE20" s="258"/>
      <c r="AF20" s="258"/>
      <c r="AG20" s="258"/>
      <c r="AH20" s="258"/>
      <c r="AI20" s="258"/>
      <c r="AJ20" s="258"/>
      <c r="AK20" s="258"/>
      <c r="AL20" s="258"/>
      <c r="AM20" s="258"/>
      <c r="AN20" s="258"/>
      <c r="AO20" s="258"/>
      <c r="AP20" s="258"/>
      <c r="AQ20" s="258"/>
      <c r="AR20" s="258"/>
    </row>
    <row r="21" spans="2:44" x14ac:dyDescent="0.35">
      <c r="B21" s="137" t="s">
        <v>34</v>
      </c>
      <c r="C21" s="27" t="s">
        <v>22</v>
      </c>
      <c r="D21" s="21">
        <v>758.02599999999995</v>
      </c>
      <c r="E21" s="18">
        <v>499.35199999999998</v>
      </c>
      <c r="F21" s="18">
        <v>397.00799999999998</v>
      </c>
      <c r="G21" s="18">
        <v>853.34400000000005</v>
      </c>
      <c r="H21" s="18">
        <v>1285.7629999999999</v>
      </c>
      <c r="I21" s="13">
        <v>1410.6890000000001</v>
      </c>
      <c r="J21" s="14">
        <v>217.74799999999993</v>
      </c>
      <c r="K21" s="14">
        <v>188.77400000000023</v>
      </c>
      <c r="L21" s="14">
        <v>189.1689999999999</v>
      </c>
      <c r="M21" s="14">
        <v>257.65299999999996</v>
      </c>
      <c r="N21" s="14">
        <v>306.22000000000003</v>
      </c>
      <c r="O21" s="14">
        <v>299.92599999999999</v>
      </c>
      <c r="P21" s="18">
        <v>334.97900000000027</v>
      </c>
      <c r="Q21" s="18">
        <v>344.63799999999975</v>
      </c>
      <c r="R21" s="16">
        <v>363.15</v>
      </c>
      <c r="S21" s="16">
        <v>310.51499999999999</v>
      </c>
      <c r="T21" s="16">
        <v>464.33800000000002</v>
      </c>
      <c r="U21" s="16">
        <v>272.68600000000015</v>
      </c>
      <c r="V21" s="16">
        <v>461.65300000000002</v>
      </c>
      <c r="W21" s="16">
        <v>493.47500000000002</v>
      </c>
      <c r="X21" s="242">
        <v>509.09699999999998</v>
      </c>
      <c r="Y21" s="258"/>
      <c r="Z21" s="258"/>
      <c r="AA21" s="258"/>
      <c r="AB21" s="258"/>
      <c r="AC21" s="258"/>
      <c r="AD21" s="258"/>
      <c r="AE21" s="258"/>
      <c r="AF21" s="258"/>
      <c r="AG21" s="258"/>
      <c r="AH21" s="258"/>
      <c r="AI21" s="258"/>
      <c r="AJ21" s="258"/>
      <c r="AK21" s="258"/>
      <c r="AL21" s="258"/>
      <c r="AM21" s="258"/>
      <c r="AN21" s="258"/>
      <c r="AO21" s="258"/>
      <c r="AP21" s="258"/>
      <c r="AQ21" s="258"/>
      <c r="AR21" s="258"/>
    </row>
    <row r="22" spans="2:44" x14ac:dyDescent="0.35">
      <c r="B22" s="137" t="s">
        <v>35</v>
      </c>
      <c r="C22" s="27" t="s">
        <v>22</v>
      </c>
      <c r="D22" s="21">
        <v>758.02599999999995</v>
      </c>
      <c r="E22" s="18">
        <v>499.35199999999998</v>
      </c>
      <c r="F22" s="18">
        <v>397.00799999999998</v>
      </c>
      <c r="G22" s="18">
        <v>853.34400000000005</v>
      </c>
      <c r="H22" s="18">
        <v>1284.413</v>
      </c>
      <c r="I22" s="13">
        <v>1360.2180000000001</v>
      </c>
      <c r="J22" s="14">
        <v>217.74799999999993</v>
      </c>
      <c r="K22" s="14">
        <v>188.77400000000023</v>
      </c>
      <c r="L22" s="14">
        <v>189.1689999999999</v>
      </c>
      <c r="M22" s="14">
        <v>257.65299999999996</v>
      </c>
      <c r="N22" s="14">
        <v>306.22000000000003</v>
      </c>
      <c r="O22" s="14">
        <v>299.92599999999999</v>
      </c>
      <c r="P22" s="14">
        <v>334.14300000000026</v>
      </c>
      <c r="Q22" s="14">
        <v>344.01</v>
      </c>
      <c r="R22" s="16">
        <v>362.62899999999996</v>
      </c>
      <c r="S22" s="16">
        <v>310.02699999999999</v>
      </c>
      <c r="T22" s="16">
        <v>402.68799999999999</v>
      </c>
      <c r="U22" s="16">
        <v>284.87400000000002</v>
      </c>
      <c r="V22" s="16">
        <v>400.13299999999998</v>
      </c>
      <c r="W22" s="16">
        <v>438.70400000000001</v>
      </c>
      <c r="X22" s="242">
        <v>445.45600000000002</v>
      </c>
      <c r="Y22" s="258"/>
      <c r="Z22" s="258"/>
      <c r="AA22" s="258"/>
      <c r="AB22" s="258"/>
      <c r="AC22" s="258"/>
      <c r="AD22" s="258"/>
      <c r="AE22" s="258"/>
      <c r="AF22" s="258"/>
      <c r="AG22" s="258"/>
      <c r="AH22" s="258"/>
      <c r="AI22" s="258"/>
      <c r="AJ22" s="258"/>
      <c r="AK22" s="258"/>
      <c r="AL22" s="258"/>
      <c r="AM22" s="258"/>
      <c r="AN22" s="258"/>
      <c r="AO22" s="258"/>
      <c r="AP22" s="258"/>
      <c r="AQ22" s="258"/>
      <c r="AR22" s="258"/>
    </row>
    <row r="23" spans="2:44" x14ac:dyDescent="0.35">
      <c r="B23" s="138" t="s">
        <v>36</v>
      </c>
      <c r="C23" s="188" t="s">
        <v>22</v>
      </c>
      <c r="D23" s="274">
        <v>757.59100000000001</v>
      </c>
      <c r="E23" s="275">
        <v>496.971</v>
      </c>
      <c r="F23" s="275">
        <v>394.43200000000002</v>
      </c>
      <c r="G23" s="275">
        <v>845.69399999999996</v>
      </c>
      <c r="H23" s="276">
        <v>1248.3420000000001</v>
      </c>
      <c r="I23" s="272">
        <v>1071.972</v>
      </c>
      <c r="J23" s="267">
        <v>216.06700000000001</v>
      </c>
      <c r="K23" s="267">
        <v>186.642</v>
      </c>
      <c r="L23" s="267">
        <v>187.33800000000002</v>
      </c>
      <c r="M23" s="267">
        <v>255.64699999999993</v>
      </c>
      <c r="N23" s="267">
        <v>304.92700000000002</v>
      </c>
      <c r="O23" s="267">
        <v>297.77</v>
      </c>
      <c r="P23" s="275">
        <v>314.36199999999997</v>
      </c>
      <c r="Q23" s="276">
        <v>331.28300000000013</v>
      </c>
      <c r="R23" s="276">
        <v>330.93599999999998</v>
      </c>
      <c r="S23" s="276">
        <v>285.83600000000001</v>
      </c>
      <c r="T23" s="276">
        <v>380.94799999999998</v>
      </c>
      <c r="U23" s="276">
        <v>74.252000000000066</v>
      </c>
      <c r="V23" s="276">
        <v>313.83199999999999</v>
      </c>
      <c r="W23" s="276">
        <v>332.50900000000001</v>
      </c>
      <c r="X23" s="277">
        <v>300.64400000000001</v>
      </c>
      <c r="Y23" s="258"/>
      <c r="Z23" s="258"/>
      <c r="AA23" s="258"/>
      <c r="AB23" s="258"/>
      <c r="AC23" s="258"/>
      <c r="AD23" s="258"/>
      <c r="AE23" s="258"/>
      <c r="AF23" s="258"/>
      <c r="AG23" s="258"/>
      <c r="AH23" s="258"/>
      <c r="AI23" s="258"/>
      <c r="AJ23" s="258"/>
      <c r="AK23" s="258"/>
      <c r="AL23" s="258"/>
      <c r="AM23" s="258"/>
      <c r="AN23" s="258"/>
      <c r="AO23" s="258"/>
      <c r="AP23" s="258"/>
      <c r="AQ23" s="258"/>
      <c r="AR23" s="258"/>
    </row>
    <row r="24" spans="2:44" x14ac:dyDescent="0.35">
      <c r="B24" s="141"/>
      <c r="C24" s="141"/>
      <c r="D24" s="141"/>
      <c r="E24" s="141"/>
      <c r="F24" s="141"/>
      <c r="G24" s="141"/>
      <c r="H24" s="141"/>
      <c r="I24" s="142"/>
      <c r="J24" s="141"/>
      <c r="K24" s="141"/>
      <c r="L24" s="141"/>
      <c r="M24" s="141"/>
      <c r="N24" s="141"/>
      <c r="O24" s="141"/>
      <c r="P24" s="141"/>
      <c r="Q24" s="141"/>
      <c r="R24" s="141"/>
      <c r="S24" s="141"/>
      <c r="T24" s="145"/>
      <c r="U24" s="145"/>
      <c r="V24" s="141"/>
      <c r="W24" s="141"/>
      <c r="X24" s="141"/>
      <c r="Y24" s="258"/>
      <c r="Z24" s="258"/>
      <c r="AA24" s="258"/>
      <c r="AB24" s="258"/>
      <c r="AC24" s="258"/>
      <c r="AD24" s="258"/>
      <c r="AE24" s="258"/>
      <c r="AF24" s="258"/>
      <c r="AG24" s="258"/>
      <c r="AH24" s="258"/>
      <c r="AI24" s="258"/>
      <c r="AJ24" s="258"/>
      <c r="AK24" s="258"/>
      <c r="AL24" s="258"/>
      <c r="AM24" s="258"/>
      <c r="AN24" s="258"/>
      <c r="AO24" s="258"/>
      <c r="AP24" s="258"/>
      <c r="AQ24" s="258"/>
      <c r="AR24" s="258"/>
    </row>
    <row r="25" spans="2:44" ht="15.5" x14ac:dyDescent="0.35">
      <c r="B25" s="143" t="s">
        <v>37</v>
      </c>
      <c r="C25" s="133"/>
      <c r="D25" s="135" t="s">
        <v>2</v>
      </c>
      <c r="E25" s="135" t="s">
        <v>3</v>
      </c>
      <c r="F25" s="135" t="s">
        <v>4</v>
      </c>
      <c r="G25" s="135" t="s">
        <v>5</v>
      </c>
      <c r="H25" s="135" t="s">
        <v>6</v>
      </c>
      <c r="I25" s="256" t="s">
        <v>7</v>
      </c>
      <c r="J25" s="135" t="s">
        <v>8</v>
      </c>
      <c r="K25" s="135" t="s">
        <v>9</v>
      </c>
      <c r="L25" s="135" t="s">
        <v>10</v>
      </c>
      <c r="M25" s="135" t="s">
        <v>11</v>
      </c>
      <c r="N25" s="135" t="s">
        <v>12</v>
      </c>
      <c r="O25" s="135" t="s">
        <v>13</v>
      </c>
      <c r="P25" s="135" t="s">
        <v>14</v>
      </c>
      <c r="Q25" s="135" t="s">
        <v>15</v>
      </c>
      <c r="R25" s="12" t="s">
        <v>16</v>
      </c>
      <c r="S25" s="12" t="s">
        <v>17</v>
      </c>
      <c r="T25" s="12" t="s">
        <v>18</v>
      </c>
      <c r="U25" s="12" t="s">
        <v>19</v>
      </c>
      <c r="V25" s="136" t="s">
        <v>20</v>
      </c>
      <c r="W25" s="136" t="s">
        <v>184</v>
      </c>
      <c r="X25" s="311" t="s">
        <v>197</v>
      </c>
      <c r="Y25" s="258"/>
      <c r="Z25" s="258"/>
      <c r="AA25" s="258"/>
      <c r="AB25" s="258"/>
      <c r="AC25" s="258"/>
      <c r="AD25" s="258"/>
      <c r="AE25" s="258"/>
      <c r="AF25" s="258"/>
      <c r="AG25" s="258"/>
      <c r="AH25" s="258"/>
      <c r="AI25" s="258"/>
      <c r="AJ25" s="258"/>
      <c r="AK25" s="258"/>
      <c r="AL25" s="258"/>
      <c r="AM25" s="258"/>
      <c r="AN25" s="258"/>
      <c r="AO25" s="258"/>
      <c r="AP25" s="258"/>
      <c r="AQ25" s="258"/>
      <c r="AR25" s="258"/>
    </row>
    <row r="26" spans="2:44" x14ac:dyDescent="0.35">
      <c r="B26" s="174" t="s">
        <v>38</v>
      </c>
      <c r="C26" s="139" t="s">
        <v>22</v>
      </c>
      <c r="D26" s="273">
        <v>244.4</v>
      </c>
      <c r="E26" s="273">
        <v>1768.9480000000001</v>
      </c>
      <c r="F26" s="273">
        <v>420.78399999999999</v>
      </c>
      <c r="G26" s="268">
        <v>786.56899999999996</v>
      </c>
      <c r="H26" s="268">
        <v>1626.2</v>
      </c>
      <c r="I26" s="278">
        <v>1465.116</v>
      </c>
      <c r="J26" s="273">
        <v>283.69400000000002</v>
      </c>
      <c r="K26" s="273">
        <v>54.20999999999998</v>
      </c>
      <c r="L26" s="273">
        <v>257.14</v>
      </c>
      <c r="M26" s="273">
        <v>191.52499999999998</v>
      </c>
      <c r="N26" s="273">
        <v>49.869000000000014</v>
      </c>
      <c r="O26" s="273">
        <v>473.44899999999996</v>
      </c>
      <c r="P26" s="268">
        <v>730.41000000000008</v>
      </c>
      <c r="Q26" s="268">
        <v>372.47199999999998</v>
      </c>
      <c r="R26" s="268">
        <v>334.65499999999997</v>
      </c>
      <c r="S26" s="268">
        <v>508.1149999999999</v>
      </c>
      <c r="T26" s="268">
        <v>-579.4409999999998</v>
      </c>
      <c r="U26" s="268">
        <v>1201.787</v>
      </c>
      <c r="V26" s="279">
        <v>781.43499999999995</v>
      </c>
      <c r="W26" s="279">
        <v>591.05600000000004</v>
      </c>
      <c r="X26" s="269">
        <v>1198.692</v>
      </c>
      <c r="Y26" s="258"/>
      <c r="Z26" s="258"/>
      <c r="AA26" s="258"/>
      <c r="AB26" s="258"/>
      <c r="AC26" s="258"/>
      <c r="AD26" s="258"/>
      <c r="AE26" s="258"/>
      <c r="AF26" s="258"/>
      <c r="AG26" s="258"/>
      <c r="AH26" s="258"/>
      <c r="AI26" s="258"/>
      <c r="AJ26" s="258"/>
      <c r="AK26" s="258"/>
      <c r="AL26" s="258"/>
      <c r="AM26" s="258"/>
      <c r="AN26" s="258"/>
      <c r="AO26" s="258"/>
      <c r="AP26" s="258"/>
      <c r="AQ26" s="258"/>
      <c r="AR26" s="258"/>
    </row>
    <row r="27" spans="2:44" x14ac:dyDescent="0.35">
      <c r="B27" s="146" t="s">
        <v>39</v>
      </c>
      <c r="C27" s="27" t="s">
        <v>22</v>
      </c>
      <c r="D27" s="20">
        <v>-577.72199999999998</v>
      </c>
      <c r="E27" s="20">
        <v>-1749.8779999999999</v>
      </c>
      <c r="F27" s="20">
        <v>-3570.636</v>
      </c>
      <c r="G27" s="16">
        <v>-2389.9789999999998</v>
      </c>
      <c r="H27" s="16">
        <v>-6024.5919999999996</v>
      </c>
      <c r="I27" s="17">
        <v>-6881.8249999999998</v>
      </c>
      <c r="J27" s="20">
        <v>-461.09100000000001</v>
      </c>
      <c r="K27" s="20">
        <v>-614.39800000000002</v>
      </c>
      <c r="L27" s="20">
        <v>-215.46399999999994</v>
      </c>
      <c r="M27" s="20">
        <v>-1099.0259999999998</v>
      </c>
      <c r="N27" s="20">
        <v>-2865.6220000000003</v>
      </c>
      <c r="O27" s="20">
        <v>-806.09099999999989</v>
      </c>
      <c r="P27" s="16">
        <v>-1015.5250000000001</v>
      </c>
      <c r="Q27" s="16">
        <v>-1337.3539999999994</v>
      </c>
      <c r="R27" s="16">
        <v>-878.35799999999995</v>
      </c>
      <c r="S27" s="16">
        <v>-3616.165</v>
      </c>
      <c r="T27" s="16">
        <v>-821.89200000000005</v>
      </c>
      <c r="U27" s="16">
        <v>-1565.41</v>
      </c>
      <c r="V27" s="244">
        <v>-2789.9630000000002</v>
      </c>
      <c r="W27" s="244">
        <v>-1310.2869999999998</v>
      </c>
      <c r="X27" s="242">
        <v>-891.66100000000006</v>
      </c>
      <c r="Y27" s="258"/>
      <c r="Z27" s="258"/>
      <c r="AA27" s="258"/>
      <c r="AB27" s="258"/>
      <c r="AC27" s="258"/>
      <c r="AD27" s="258"/>
      <c r="AE27" s="258"/>
      <c r="AF27" s="258"/>
      <c r="AG27" s="258"/>
      <c r="AH27" s="258"/>
      <c r="AI27" s="258"/>
      <c r="AJ27" s="258"/>
      <c r="AK27" s="258"/>
      <c r="AL27" s="258"/>
      <c r="AM27" s="258"/>
      <c r="AN27" s="258"/>
      <c r="AO27" s="258"/>
      <c r="AP27" s="258"/>
      <c r="AQ27" s="258"/>
      <c r="AR27" s="258"/>
    </row>
    <row r="28" spans="2:44" x14ac:dyDescent="0.35">
      <c r="B28" s="146" t="s">
        <v>40</v>
      </c>
      <c r="C28" s="27" t="s">
        <v>22</v>
      </c>
      <c r="D28" s="20">
        <v>222.078</v>
      </c>
      <c r="E28" s="20">
        <v>431.60300000000001</v>
      </c>
      <c r="F28" s="20">
        <v>2354.953</v>
      </c>
      <c r="G28" s="16">
        <v>2377.1669999999999</v>
      </c>
      <c r="H28" s="16">
        <v>4108.3240000000005</v>
      </c>
      <c r="I28" s="17">
        <v>7948.7330000000002</v>
      </c>
      <c r="J28" s="20">
        <v>84.024000000000044</v>
      </c>
      <c r="K28" s="20">
        <v>494.86400000000009</v>
      </c>
      <c r="L28" s="20">
        <v>476.30999999999977</v>
      </c>
      <c r="M28" s="20">
        <v>1321.9690000000001</v>
      </c>
      <c r="N28" s="20">
        <v>2775.0810000000001</v>
      </c>
      <c r="O28" s="20">
        <v>-169.95300000000043</v>
      </c>
      <c r="P28" s="16">
        <v>493.72300000000041</v>
      </c>
      <c r="Q28" s="16">
        <v>1009.4730000000004</v>
      </c>
      <c r="R28" s="16">
        <v>623.41399999999999</v>
      </c>
      <c r="S28" s="16">
        <v>3746.4559999999992</v>
      </c>
      <c r="T28" s="16">
        <v>1768.8260000000007</v>
      </c>
      <c r="U28" s="16">
        <v>1810.037</v>
      </c>
      <c r="V28" s="244">
        <v>338.839</v>
      </c>
      <c r="W28" s="244">
        <v>862.57300000000009</v>
      </c>
      <c r="X28" s="242">
        <v>411.47499999999985</v>
      </c>
      <c r="Y28" s="258"/>
      <c r="Z28" s="258"/>
      <c r="AA28" s="258"/>
      <c r="AB28" s="258"/>
      <c r="AC28" s="258"/>
      <c r="AD28" s="258"/>
      <c r="AE28" s="258"/>
      <c r="AF28" s="258"/>
      <c r="AG28" s="258"/>
      <c r="AH28" s="258"/>
      <c r="AI28" s="258"/>
      <c r="AJ28" s="258"/>
      <c r="AK28" s="258"/>
      <c r="AL28" s="258"/>
      <c r="AM28" s="258"/>
      <c r="AN28" s="258"/>
      <c r="AO28" s="258"/>
      <c r="AP28" s="258"/>
      <c r="AQ28" s="258"/>
      <c r="AR28" s="258"/>
    </row>
    <row r="29" spans="2:44" x14ac:dyDescent="0.35">
      <c r="B29" s="146" t="s">
        <v>41</v>
      </c>
      <c r="C29" s="27" t="s">
        <v>22</v>
      </c>
      <c r="D29" s="20">
        <v>-111.244</v>
      </c>
      <c r="E29" s="20">
        <v>450.673</v>
      </c>
      <c r="F29" s="20">
        <v>-794.899</v>
      </c>
      <c r="G29" s="16">
        <v>773.75699999999995</v>
      </c>
      <c r="H29" s="16">
        <v>-290.06799999999907</v>
      </c>
      <c r="I29" s="17">
        <v>2532.0239999999999</v>
      </c>
      <c r="J29" s="20">
        <v>-93.372999999999948</v>
      </c>
      <c r="K29" s="20">
        <v>-65.324000000000012</v>
      </c>
      <c r="L29" s="20">
        <v>517.98599999999988</v>
      </c>
      <c r="M29" s="20">
        <v>414.46800000000019</v>
      </c>
      <c r="N29" s="20">
        <v>-40.672000000000033</v>
      </c>
      <c r="O29" s="20">
        <v>-502.59500000000037</v>
      </c>
      <c r="P29" s="16">
        <v>208.6080000000004</v>
      </c>
      <c r="Q29" s="16">
        <v>44.591000000000918</v>
      </c>
      <c r="R29" s="16">
        <v>79.711000000000013</v>
      </c>
      <c r="S29" s="16">
        <v>638.40599999999904</v>
      </c>
      <c r="T29" s="16">
        <v>367.49300000000085</v>
      </c>
      <c r="U29" s="16">
        <v>1446.414</v>
      </c>
      <c r="V29" s="244">
        <v>-1669.6890000000003</v>
      </c>
      <c r="W29" s="244">
        <v>143.34200000000033</v>
      </c>
      <c r="X29" s="242">
        <v>718.50599999999997</v>
      </c>
      <c r="Y29" s="258"/>
      <c r="Z29" s="258"/>
      <c r="AA29" s="258"/>
      <c r="AB29" s="258"/>
      <c r="AC29" s="258"/>
      <c r="AD29" s="258"/>
      <c r="AE29" s="258"/>
      <c r="AF29" s="258"/>
      <c r="AG29" s="258"/>
      <c r="AH29" s="258"/>
      <c r="AI29" s="258"/>
      <c r="AJ29" s="258"/>
      <c r="AK29" s="258"/>
      <c r="AL29" s="258"/>
      <c r="AM29" s="258"/>
      <c r="AN29" s="258"/>
      <c r="AO29" s="258"/>
      <c r="AP29" s="258"/>
      <c r="AQ29" s="258"/>
      <c r="AR29" s="258"/>
    </row>
    <row r="30" spans="2:44" x14ac:dyDescent="0.35">
      <c r="B30" s="147" t="s">
        <v>177</v>
      </c>
      <c r="C30" s="144" t="s">
        <v>22</v>
      </c>
      <c r="D30" s="20">
        <v>85.510999999999996</v>
      </c>
      <c r="E30" s="20">
        <v>1056.9449999999999</v>
      </c>
      <c r="F30" s="20">
        <v>262.04599999999999</v>
      </c>
      <c r="G30" s="22">
        <v>1035.8040000000001</v>
      </c>
      <c r="H30" s="22">
        <v>745.73500000000104</v>
      </c>
      <c r="I30" s="148">
        <v>3267.4050000000002</v>
      </c>
      <c r="J30" s="20">
        <v>168.67300000000006</v>
      </c>
      <c r="K30" s="20">
        <v>103.3490000000001</v>
      </c>
      <c r="L30" s="20">
        <v>621.33499999999958</v>
      </c>
      <c r="M30" s="20">
        <v>1035.8040000000001</v>
      </c>
      <c r="N30" s="20">
        <v>995.13099999999997</v>
      </c>
      <c r="O30" s="20">
        <v>492.5359999999996</v>
      </c>
      <c r="P30" s="22">
        <v>701.14400000000001</v>
      </c>
      <c r="Q30" s="22">
        <v>745.73500000000104</v>
      </c>
      <c r="R30" s="22">
        <v>825.44600000000003</v>
      </c>
      <c r="S30" s="22">
        <v>1463.8519999999987</v>
      </c>
      <c r="T30" s="22">
        <v>1808.8030000000001</v>
      </c>
      <c r="U30" s="22">
        <v>3267.4050000000002</v>
      </c>
      <c r="V30" s="255">
        <v>1587.875</v>
      </c>
      <c r="W30" s="255">
        <v>1728.124</v>
      </c>
      <c r="X30" s="291">
        <v>2452.7150000000001</v>
      </c>
      <c r="Y30" s="258"/>
      <c r="Z30" s="258"/>
      <c r="AA30" s="258"/>
      <c r="AB30" s="258"/>
      <c r="AC30" s="258"/>
      <c r="AD30" s="258"/>
      <c r="AE30" s="258"/>
      <c r="AF30" s="258"/>
      <c r="AG30" s="258"/>
      <c r="AH30" s="258"/>
      <c r="AI30" s="258"/>
      <c r="AJ30" s="258"/>
      <c r="AK30" s="258"/>
      <c r="AL30" s="258"/>
      <c r="AM30" s="258"/>
      <c r="AN30" s="258"/>
      <c r="AO30" s="258"/>
      <c r="AP30" s="258"/>
      <c r="AQ30" s="258"/>
      <c r="AR30" s="258"/>
    </row>
    <row r="31" spans="2:44" x14ac:dyDescent="0.35">
      <c r="B31" s="141"/>
      <c r="C31" s="141"/>
      <c r="D31" s="141"/>
      <c r="E31" s="141"/>
      <c r="F31" s="141"/>
      <c r="G31" s="141"/>
      <c r="H31" s="149"/>
      <c r="I31" s="150"/>
      <c r="J31" s="141"/>
      <c r="K31" s="141"/>
      <c r="L31" s="141"/>
      <c r="M31" s="141"/>
      <c r="N31" s="141"/>
      <c r="O31" s="141"/>
      <c r="P31" s="141"/>
      <c r="Q31" s="141"/>
      <c r="R31" s="141"/>
      <c r="S31" s="141"/>
      <c r="T31" s="141"/>
      <c r="U31" s="141"/>
      <c r="V31" s="141"/>
      <c r="W31" s="141"/>
      <c r="X31" s="141"/>
      <c r="Y31" s="258"/>
      <c r="Z31" s="258"/>
      <c r="AA31" s="258"/>
      <c r="AB31" s="258"/>
      <c r="AC31" s="258"/>
      <c r="AD31" s="258"/>
      <c r="AE31" s="258"/>
      <c r="AF31" s="258"/>
      <c r="AG31" s="258"/>
      <c r="AH31" s="258"/>
      <c r="AI31" s="258"/>
      <c r="AJ31" s="258"/>
      <c r="AK31" s="258"/>
      <c r="AL31" s="258"/>
      <c r="AM31" s="258"/>
      <c r="AN31" s="258"/>
      <c r="AO31" s="258"/>
      <c r="AP31" s="258"/>
      <c r="AQ31" s="159"/>
    </row>
    <row r="32" spans="2:44" ht="15.5" x14ac:dyDescent="0.35">
      <c r="B32" s="151" t="s">
        <v>42</v>
      </c>
      <c r="C32" s="152"/>
      <c r="D32" s="12" t="s">
        <v>2</v>
      </c>
      <c r="E32" s="12" t="s">
        <v>3</v>
      </c>
      <c r="F32" s="12" t="s">
        <v>4</v>
      </c>
      <c r="G32" s="12" t="s">
        <v>5</v>
      </c>
      <c r="H32" s="135" t="s">
        <v>6</v>
      </c>
      <c r="I32" s="285" t="s">
        <v>7</v>
      </c>
      <c r="J32" s="153" t="s">
        <v>8</v>
      </c>
      <c r="K32" s="153" t="s">
        <v>9</v>
      </c>
      <c r="L32" s="153" t="s">
        <v>10</v>
      </c>
      <c r="M32" s="153" t="s">
        <v>11</v>
      </c>
      <c r="N32" s="153" t="s">
        <v>12</v>
      </c>
      <c r="O32" s="153" t="s">
        <v>13</v>
      </c>
      <c r="P32" s="153" t="s">
        <v>14</v>
      </c>
      <c r="Q32" s="135" t="s">
        <v>15</v>
      </c>
      <c r="R32" s="12" t="s">
        <v>16</v>
      </c>
      <c r="S32" s="12" t="s">
        <v>17</v>
      </c>
      <c r="T32" s="12" t="s">
        <v>18</v>
      </c>
      <c r="U32" s="12" t="s">
        <v>19</v>
      </c>
      <c r="V32" s="136" t="s">
        <v>20</v>
      </c>
      <c r="W32" s="136" t="s">
        <v>184</v>
      </c>
      <c r="X32" s="311" t="s">
        <v>197</v>
      </c>
      <c r="Y32" s="258"/>
      <c r="Z32" s="258"/>
      <c r="AA32" s="258"/>
      <c r="AB32" s="258"/>
      <c r="AC32" s="258"/>
      <c r="AD32" s="258"/>
      <c r="AE32" s="258"/>
      <c r="AF32" s="258"/>
      <c r="AG32" s="258"/>
      <c r="AH32" s="258"/>
      <c r="AI32" s="258"/>
      <c r="AJ32" s="258"/>
      <c r="AK32" s="258"/>
      <c r="AL32" s="258"/>
      <c r="AM32" s="258"/>
      <c r="AN32" s="258"/>
      <c r="AO32" s="258"/>
      <c r="AP32" s="258"/>
      <c r="AQ32" s="159"/>
    </row>
    <row r="33" spans="2:44" x14ac:dyDescent="0.35">
      <c r="B33" s="154" t="s">
        <v>43</v>
      </c>
      <c r="C33" s="23" t="s">
        <v>44</v>
      </c>
      <c r="D33" s="24">
        <v>0.62202039391831365</v>
      </c>
      <c r="E33" s="25">
        <v>0.57782518302689734</v>
      </c>
      <c r="F33" s="25">
        <v>0.52016693259172231</v>
      </c>
      <c r="G33" s="25">
        <v>0.48571731118513284</v>
      </c>
      <c r="H33" s="25">
        <v>0.47881148146288832</v>
      </c>
      <c r="I33" s="26">
        <v>0.26584741401529127</v>
      </c>
      <c r="J33" s="25">
        <v>0.49093242754678296</v>
      </c>
      <c r="K33" s="25">
        <v>0.4514202569580601</v>
      </c>
      <c r="L33" s="25">
        <v>0.46154110745600313</v>
      </c>
      <c r="M33" s="25">
        <v>0.53046587612692142</v>
      </c>
      <c r="N33" s="25">
        <v>0.46430232058546922</v>
      </c>
      <c r="O33" s="25">
        <v>0.54032601026453908</v>
      </c>
      <c r="P33" s="25">
        <v>0.4440399774371524</v>
      </c>
      <c r="Q33" s="25">
        <v>0.47295999283906021</v>
      </c>
      <c r="R33" s="25">
        <v>0.39330222912285362</v>
      </c>
      <c r="S33" s="25">
        <v>0.35777643578448842</v>
      </c>
      <c r="T33" s="25">
        <v>0.26116852929822848</v>
      </c>
      <c r="U33" s="25">
        <v>0.15336699401992823</v>
      </c>
      <c r="V33" s="25">
        <v>0.2891245490498251</v>
      </c>
      <c r="W33" s="25">
        <f>+W19/W18</f>
        <v>0.29450522800251988</v>
      </c>
      <c r="X33" s="314">
        <f>+X19/X18</f>
        <v>0.29938316403696891</v>
      </c>
      <c r="Y33" s="258"/>
      <c r="Z33" s="258"/>
      <c r="AA33" s="258"/>
      <c r="AB33" s="258"/>
      <c r="AC33" s="258"/>
      <c r="AD33" s="258"/>
      <c r="AE33" s="258"/>
      <c r="AF33" s="258"/>
      <c r="AG33" s="258"/>
      <c r="AH33" s="258"/>
      <c r="AI33" s="258"/>
      <c r="AJ33" s="258"/>
      <c r="AK33" s="258"/>
      <c r="AL33" s="258"/>
      <c r="AM33" s="258"/>
      <c r="AN33" s="258"/>
      <c r="AO33" s="258"/>
      <c r="AP33" s="258"/>
      <c r="AQ33" s="258"/>
      <c r="AR33" s="258"/>
    </row>
    <row r="34" spans="2:44" x14ac:dyDescent="0.35">
      <c r="B34" s="146" t="s">
        <v>45</v>
      </c>
      <c r="C34" s="27" t="s">
        <v>44</v>
      </c>
      <c r="D34" s="28">
        <v>0.46002081060116501</v>
      </c>
      <c r="E34" s="29">
        <v>0.4069151684512286</v>
      </c>
      <c r="F34" s="29">
        <v>0.45169144983041259</v>
      </c>
      <c r="G34" s="29">
        <v>0.40943989290125515</v>
      </c>
      <c r="H34" s="29">
        <v>0.39562675205298953</v>
      </c>
      <c r="I34" s="30">
        <v>0.22846479822374902</v>
      </c>
      <c r="J34" s="29">
        <v>0.43170282230459089</v>
      </c>
      <c r="K34" s="29">
        <v>0.40875558386292093</v>
      </c>
      <c r="L34" s="29">
        <v>0.40770470341509391</v>
      </c>
      <c r="M34" s="29">
        <v>0.3933821721815231</v>
      </c>
      <c r="N34" s="29">
        <v>0.50077098241778173</v>
      </c>
      <c r="O34" s="29">
        <v>0.42840194079042754</v>
      </c>
      <c r="P34" s="29">
        <v>0.40490625982605866</v>
      </c>
      <c r="Q34" s="29">
        <v>0.30128277220178229</v>
      </c>
      <c r="R34" s="29">
        <v>0.38465069406567109</v>
      </c>
      <c r="S34" s="29">
        <v>0.33311132190330461</v>
      </c>
      <c r="T34" s="29">
        <v>0.1791955839872317</v>
      </c>
      <c r="U34" s="29">
        <v>0.14695957408744031</v>
      </c>
      <c r="V34" s="29">
        <v>0.26730070812069096</v>
      </c>
      <c r="W34" s="29">
        <f>+W20/W18</f>
        <v>0.25591214640607413</v>
      </c>
      <c r="X34" s="315">
        <f>+X20/X18</f>
        <v>0.26030185626227642</v>
      </c>
      <c r="Y34" s="258"/>
      <c r="Z34" s="258"/>
      <c r="AA34" s="258"/>
      <c r="AB34" s="258"/>
      <c r="AC34" s="258"/>
      <c r="AD34" s="258"/>
      <c r="AE34" s="258"/>
      <c r="AF34" s="258"/>
      <c r="AG34" s="258"/>
      <c r="AH34" s="258"/>
      <c r="AI34" s="258"/>
      <c r="AJ34" s="258"/>
      <c r="AK34" s="258"/>
      <c r="AL34" s="258"/>
      <c r="AM34" s="258"/>
      <c r="AN34" s="258"/>
      <c r="AO34" s="258"/>
      <c r="AP34" s="258"/>
      <c r="AQ34" s="258"/>
      <c r="AR34" s="258"/>
    </row>
    <row r="35" spans="2:44" x14ac:dyDescent="0.35">
      <c r="B35" s="146" t="s">
        <v>46</v>
      </c>
      <c r="C35" s="27" t="s">
        <v>44</v>
      </c>
      <c r="D35" s="28">
        <v>0.44612490833565804</v>
      </c>
      <c r="E35" s="29">
        <v>0.18042611248774218</v>
      </c>
      <c r="F35" s="29">
        <v>0.11595208617548951</v>
      </c>
      <c r="G35" s="29">
        <v>0.2182653594440237</v>
      </c>
      <c r="H35" s="29">
        <v>0.23362155582669253</v>
      </c>
      <c r="I35" s="30">
        <v>0.116471679226752</v>
      </c>
      <c r="J35" s="29">
        <v>0.23928325353488616</v>
      </c>
      <c r="K35" s="29">
        <v>0.20482645402868205</v>
      </c>
      <c r="L35" s="29">
        <v>0.1971767418395893</v>
      </c>
      <c r="M35" s="29">
        <v>0.23032597472835437</v>
      </c>
      <c r="N35" s="29">
        <v>0.29237180925465339</v>
      </c>
      <c r="O35" s="29">
        <v>0.24157267171194857</v>
      </c>
      <c r="P35" s="29">
        <v>0.2279086327446396</v>
      </c>
      <c r="Q35" s="29">
        <v>0.19739061779172218</v>
      </c>
      <c r="R35" s="29">
        <v>0.19958632904453344</v>
      </c>
      <c r="S35" s="29">
        <v>0.15050190441145772</v>
      </c>
      <c r="T35" s="29">
        <v>9.5074601669934686E-2</v>
      </c>
      <c r="U35" s="29">
        <v>7.9882159555692389E-2</v>
      </c>
      <c r="V35" s="29">
        <v>0.10291012836600372</v>
      </c>
      <c r="W35" s="29">
        <f>+W22/W18</f>
        <v>0.10492454446612381</v>
      </c>
      <c r="X35" s="315">
        <f>+X22/X18</f>
        <v>9.5646505412130087E-2</v>
      </c>
      <c r="Y35" s="258"/>
      <c r="Z35" s="258"/>
      <c r="AA35" s="258"/>
      <c r="AB35" s="258"/>
      <c r="AC35" s="258"/>
      <c r="AD35" s="258"/>
      <c r="AE35" s="258"/>
      <c r="AF35" s="258"/>
      <c r="AG35" s="258"/>
      <c r="AH35" s="258"/>
      <c r="AI35" s="258"/>
      <c r="AJ35" s="258"/>
      <c r="AK35" s="258"/>
      <c r="AL35" s="258"/>
      <c r="AM35" s="258"/>
      <c r="AN35" s="258"/>
      <c r="AO35" s="258"/>
      <c r="AP35" s="258"/>
      <c r="AQ35" s="258"/>
      <c r="AR35" s="258"/>
    </row>
    <row r="36" spans="2:44" x14ac:dyDescent="0.35">
      <c r="B36" s="146" t="s">
        <v>47</v>
      </c>
      <c r="C36" s="27" t="s">
        <v>44</v>
      </c>
      <c r="D36" s="28">
        <v>0.44586889556680048</v>
      </c>
      <c r="E36" s="29">
        <v>0.17956580838595965</v>
      </c>
      <c r="F36" s="29">
        <v>0.11519972709459426</v>
      </c>
      <c r="G36" s="29">
        <v>0.21630866905920024</v>
      </c>
      <c r="H36" s="29">
        <v>0.22706061075666864</v>
      </c>
      <c r="I36" s="30">
        <v>9.1789976991967309E-2</v>
      </c>
      <c r="J36" s="29">
        <v>0.23743600281757934</v>
      </c>
      <c r="K36" s="29">
        <v>0.2025131587656204</v>
      </c>
      <c r="L36" s="29">
        <v>0.19526823349885555</v>
      </c>
      <c r="M36" s="29">
        <v>0.22853273379847935</v>
      </c>
      <c r="N36" s="29">
        <v>0.29113728260921456</v>
      </c>
      <c r="O36" s="29">
        <v>0.23983614110036119</v>
      </c>
      <c r="P36" s="29">
        <v>0.21441662284372359</v>
      </c>
      <c r="Q36" s="29">
        <v>0.19008795103018844</v>
      </c>
      <c r="R36" s="29">
        <v>0.18214291021590034</v>
      </c>
      <c r="S36" s="29">
        <v>0.13875843829522405</v>
      </c>
      <c r="T36" s="29">
        <v>8.9941789566508751E-2</v>
      </c>
      <c r="U36" s="29">
        <v>2.0821170451951657E-2</v>
      </c>
      <c r="V36" s="29">
        <v>8.0714390978398887E-2</v>
      </c>
      <c r="W36" s="29">
        <f>+W23/W18</f>
        <v>7.9525956808887924E-2</v>
      </c>
      <c r="X36" s="315">
        <f>+X23/X18</f>
        <v>6.4553060174572657E-2</v>
      </c>
      <c r="Y36" s="258"/>
      <c r="Z36" s="258"/>
      <c r="AA36" s="258"/>
      <c r="AB36" s="258"/>
      <c r="AC36" s="258"/>
      <c r="AD36" s="258"/>
      <c r="AE36" s="258"/>
      <c r="AF36" s="258"/>
      <c r="AG36" s="258"/>
      <c r="AH36" s="258"/>
      <c r="AI36" s="258"/>
      <c r="AJ36" s="258"/>
      <c r="AK36" s="258"/>
      <c r="AL36" s="258"/>
      <c r="AM36" s="258"/>
      <c r="AN36" s="258"/>
      <c r="AO36" s="258"/>
      <c r="AP36" s="258"/>
      <c r="AQ36" s="258"/>
      <c r="AR36" s="258"/>
    </row>
    <row r="37" spans="2:44" x14ac:dyDescent="0.35">
      <c r="B37" s="146" t="s">
        <v>189</v>
      </c>
      <c r="C37" s="27" t="s">
        <v>48</v>
      </c>
      <c r="D37" s="31">
        <v>1.1000000000000001</v>
      </c>
      <c r="E37" s="32">
        <v>0.6</v>
      </c>
      <c r="F37" s="32">
        <v>2.4</v>
      </c>
      <c r="G37" s="32">
        <v>2.2999999999999998</v>
      </c>
      <c r="H37" s="33">
        <v>1.965722353685432</v>
      </c>
      <c r="I37" s="34">
        <v>4.4118651506502866</v>
      </c>
      <c r="J37" s="35">
        <v>2.1458330151457297</v>
      </c>
      <c r="K37" s="35">
        <v>2.6096766900000126</v>
      </c>
      <c r="L37" s="35">
        <v>2.141272686388942</v>
      </c>
      <c r="M37" s="35">
        <v>2.296314967831167</v>
      </c>
      <c r="N37" s="35">
        <v>0.27295658639821541</v>
      </c>
      <c r="O37" s="35">
        <v>0.86507206247781321</v>
      </c>
      <c r="P37" s="35">
        <v>1.5553716351145048</v>
      </c>
      <c r="Q37" s="35">
        <v>1.965722353685432</v>
      </c>
      <c r="R37" s="35">
        <v>2.1212344732161639</v>
      </c>
      <c r="S37" s="35">
        <v>3.4573814840726116</v>
      </c>
      <c r="T37" s="35">
        <v>3.9677178553288659</v>
      </c>
      <c r="U37" s="35">
        <v>4.4118651506502866</v>
      </c>
      <c r="V37" s="38">
        <v>3.4469543823660436</v>
      </c>
      <c r="W37" s="38">
        <v>3.6204849721497534</v>
      </c>
      <c r="X37" s="294">
        <v>3.4852334324314143</v>
      </c>
      <c r="Y37" s="258"/>
      <c r="Z37" s="258"/>
      <c r="AA37" s="258"/>
      <c r="AB37" s="258"/>
      <c r="AC37" s="258"/>
      <c r="AD37" s="258"/>
      <c r="AE37" s="258"/>
      <c r="AF37" s="258"/>
      <c r="AG37" s="258"/>
      <c r="AH37" s="258"/>
      <c r="AI37" s="258"/>
      <c r="AJ37" s="258"/>
      <c r="AK37" s="258"/>
      <c r="AL37" s="258"/>
      <c r="AM37" s="258"/>
      <c r="AN37" s="258"/>
      <c r="AO37" s="258"/>
      <c r="AP37" s="258"/>
      <c r="AQ37" s="258"/>
      <c r="AR37" s="258"/>
    </row>
    <row r="38" spans="2:44" x14ac:dyDescent="0.35">
      <c r="B38" s="146" t="s">
        <v>49</v>
      </c>
      <c r="C38" s="27" t="s">
        <v>44</v>
      </c>
      <c r="D38" s="280">
        <v>0.31267711226566813</v>
      </c>
      <c r="E38" s="281">
        <v>1.5707381265489184</v>
      </c>
      <c r="F38" s="281">
        <v>0.2720800235363342</v>
      </c>
      <c r="G38" s="281">
        <v>0.49136853967960459</v>
      </c>
      <c r="H38" s="282">
        <v>0.74764688006156987</v>
      </c>
      <c r="I38" s="283">
        <v>0.54911655453457531</v>
      </c>
      <c r="J38" s="281">
        <v>0.72214331169657631</v>
      </c>
      <c r="K38" s="281">
        <v>0.14389959678382669</v>
      </c>
      <c r="L38" s="281">
        <v>0.65739990336114018</v>
      </c>
      <c r="M38" s="281">
        <v>0.43522968719819116</v>
      </c>
      <c r="N38" s="281">
        <v>9.508093576617288E-2</v>
      </c>
      <c r="O38" s="281">
        <v>0.89013414553897918</v>
      </c>
      <c r="P38" s="281">
        <v>1.2303838664249955</v>
      </c>
      <c r="Q38" s="281">
        <v>0.70937319072431981</v>
      </c>
      <c r="R38" s="281">
        <v>0.47884951915440993</v>
      </c>
      <c r="S38" s="281">
        <v>0.74048301209278999</v>
      </c>
      <c r="T38" s="281">
        <v>-0.76344498288496943</v>
      </c>
      <c r="U38" s="281">
        <v>2.2931190419856367</v>
      </c>
      <c r="V38" s="284">
        <v>0.75187647994396289</v>
      </c>
      <c r="W38" s="284">
        <v>0.55238672004964473</v>
      </c>
      <c r="X38" s="321">
        <v>0.9887685307694084</v>
      </c>
      <c r="Y38" s="258"/>
      <c r="Z38" s="258"/>
      <c r="AA38" s="258"/>
      <c r="AB38" s="258"/>
      <c r="AC38" s="258"/>
      <c r="AD38" s="258"/>
      <c r="AE38" s="258"/>
      <c r="AF38" s="258"/>
      <c r="AG38" s="258"/>
      <c r="AH38" s="258"/>
      <c r="AI38" s="258"/>
      <c r="AJ38" s="258"/>
      <c r="AK38" s="258"/>
      <c r="AL38" s="258"/>
      <c r="AM38" s="258"/>
      <c r="AN38" s="258"/>
      <c r="AO38" s="258"/>
      <c r="AP38" s="258"/>
      <c r="AQ38" s="258"/>
      <c r="AR38" s="258"/>
    </row>
    <row r="39" spans="2:44" x14ac:dyDescent="0.35">
      <c r="B39" s="146" t="s">
        <v>50</v>
      </c>
      <c r="C39" s="27" t="s">
        <v>44</v>
      </c>
      <c r="D39" s="280">
        <v>0.17086073239828223</v>
      </c>
      <c r="E39" s="281">
        <v>0.23147581968944797</v>
      </c>
      <c r="F39" s="281">
        <v>0.52216419395060532</v>
      </c>
      <c r="G39" s="281">
        <v>0.4421640625321534</v>
      </c>
      <c r="H39" s="282">
        <v>0.25802967568388763</v>
      </c>
      <c r="I39" s="322">
        <v>0.6221509302030932</v>
      </c>
      <c r="J39" s="281">
        <v>0.41003800763571618</v>
      </c>
      <c r="K39" s="281">
        <v>0.46742415096158552</v>
      </c>
      <c r="L39" s="281">
        <v>0.40467155350638268</v>
      </c>
      <c r="M39" s="281">
        <v>0.4421640625321534</v>
      </c>
      <c r="N39" s="281">
        <v>0.20164249041604851</v>
      </c>
      <c r="O39" s="281">
        <v>0.18972828627768579</v>
      </c>
      <c r="P39" s="281">
        <v>0.21462867604846705</v>
      </c>
      <c r="Q39" s="281">
        <v>0.25802967568388763</v>
      </c>
      <c r="R39" s="281">
        <v>0.30647025685402429</v>
      </c>
      <c r="S39" s="281">
        <v>0.49092164623072498</v>
      </c>
      <c r="T39" s="281">
        <v>0.571039972310868</v>
      </c>
      <c r="U39" s="281">
        <v>0.62135014407911926</v>
      </c>
      <c r="V39" s="323">
        <v>0.64053462222910795</v>
      </c>
      <c r="W39" s="323">
        <v>0.63</v>
      </c>
      <c r="X39" s="324">
        <v>0.6409612896364415</v>
      </c>
      <c r="Y39" s="258"/>
      <c r="Z39" s="258"/>
      <c r="AA39" s="258"/>
      <c r="AB39" s="258"/>
      <c r="AC39" s="258"/>
      <c r="AD39" s="258"/>
      <c r="AE39" s="258"/>
      <c r="AF39" s="258"/>
      <c r="AG39" s="258"/>
      <c r="AH39" s="258"/>
      <c r="AI39" s="258"/>
      <c r="AJ39" s="258"/>
      <c r="AK39" s="258"/>
      <c r="AL39" s="258"/>
      <c r="AM39" s="258"/>
      <c r="AN39" s="258"/>
      <c r="AO39" s="258"/>
      <c r="AP39" s="258"/>
      <c r="AQ39" s="258"/>
      <c r="AR39" s="258"/>
    </row>
    <row r="40" spans="2:44" x14ac:dyDescent="0.35">
      <c r="B40" s="146" t="s">
        <v>187</v>
      </c>
      <c r="C40" s="27" t="s">
        <v>44</v>
      </c>
      <c r="D40" s="36">
        <v>9.9989554144365778E-2</v>
      </c>
      <c r="E40" s="36">
        <v>9.3045952364008214E-2</v>
      </c>
      <c r="F40" s="36">
        <v>9.5847264933317522E-2</v>
      </c>
      <c r="G40" s="36">
        <v>7.7683134017640973E-2</v>
      </c>
      <c r="H40" s="36">
        <v>7.7245654206697545E-2</v>
      </c>
      <c r="I40" s="235">
        <v>5.7177565064809095E-2</v>
      </c>
      <c r="J40" s="36">
        <v>8.334500452710919E-2</v>
      </c>
      <c r="K40" s="36">
        <v>7.711689261574825E-2</v>
      </c>
      <c r="L40" s="36">
        <v>7.5550922173467053E-2</v>
      </c>
      <c r="M40" s="36">
        <v>7.7683110557986892E-2</v>
      </c>
      <c r="N40" s="36">
        <v>7.3322214907254393E-2</v>
      </c>
      <c r="O40" s="36">
        <v>7.5640466637806894E-2</v>
      </c>
      <c r="P40" s="36">
        <v>7.6680612545292695E-2</v>
      </c>
      <c r="Q40" s="36">
        <v>7.7245654206697545E-2</v>
      </c>
      <c r="R40" s="36">
        <v>6.7471689226555567E-2</v>
      </c>
      <c r="S40" s="36">
        <v>6.1005231612604204E-2</v>
      </c>
      <c r="T40" s="36">
        <v>6.5212684034140475E-2</v>
      </c>
      <c r="U40" s="36">
        <v>5.6245332202146253E-2</v>
      </c>
      <c r="V40" s="29">
        <v>6.5195885257288796E-2</v>
      </c>
      <c r="W40" s="29">
        <v>6.5889435832187038E-2</v>
      </c>
      <c r="X40" s="293">
        <v>6.8868862922515747E-2</v>
      </c>
      <c r="Y40" s="258"/>
      <c r="Z40" s="258"/>
      <c r="AA40" s="258"/>
      <c r="AB40" s="258"/>
      <c r="AC40" s="258"/>
      <c r="AD40" s="258"/>
      <c r="AE40" s="258"/>
      <c r="AF40" s="258"/>
      <c r="AG40" s="258"/>
      <c r="AH40" s="258"/>
      <c r="AI40" s="258"/>
      <c r="AJ40" s="258"/>
      <c r="AK40" s="258"/>
      <c r="AL40" s="258"/>
      <c r="AM40" s="258"/>
      <c r="AN40" s="258"/>
      <c r="AO40" s="258"/>
      <c r="AP40" s="258"/>
      <c r="AQ40" s="258"/>
      <c r="AR40" s="258"/>
    </row>
    <row r="41" spans="2:44" x14ac:dyDescent="0.35">
      <c r="B41" s="146" t="s">
        <v>188</v>
      </c>
      <c r="C41" s="27" t="s">
        <v>44</v>
      </c>
      <c r="D41" s="36">
        <v>0.14456974240005002</v>
      </c>
      <c r="E41" s="36">
        <v>7.6023228440170509E-2</v>
      </c>
      <c r="F41" s="36">
        <v>5.1956703009233648E-2</v>
      </c>
      <c r="G41" s="36">
        <v>9.2517811308198694E-2</v>
      </c>
      <c r="H41" s="36">
        <v>8.4706823806214845E-2</v>
      </c>
      <c r="I41" s="235">
        <v>6.1950503696429064E-2</v>
      </c>
      <c r="J41" s="36">
        <v>0.1061284891508211</v>
      </c>
      <c r="K41" s="36">
        <v>9.7992338450353766E-2</v>
      </c>
      <c r="L41" s="36">
        <v>9.0732863817559128E-2</v>
      </c>
      <c r="M41" s="36">
        <v>9.2517811308198694E-2</v>
      </c>
      <c r="N41" s="36">
        <v>8.6073430288448036E-2</v>
      </c>
      <c r="O41" s="36">
        <v>8.1942175533491993E-2</v>
      </c>
      <c r="P41" s="36">
        <v>8.3679707894364075E-2</v>
      </c>
      <c r="Q41" s="36">
        <v>8.4706823806214845E-2</v>
      </c>
      <c r="R41" s="36">
        <v>6.9280690714896967E-2</v>
      </c>
      <c r="S41" s="36">
        <v>6.3763247415734636E-2</v>
      </c>
      <c r="T41" s="36">
        <v>6.6889848674052274E-2</v>
      </c>
      <c r="U41" s="36">
        <v>6.190639405579048E-2</v>
      </c>
      <c r="V41" s="29">
        <v>6.5021083187744688E-2</v>
      </c>
      <c r="W41" s="29">
        <v>6.5178939591722232E-2</v>
      </c>
      <c r="X41" s="293">
        <v>6.5497474172047779E-2</v>
      </c>
      <c r="Y41" s="258"/>
      <c r="Z41" s="258"/>
      <c r="AA41" s="258"/>
      <c r="AB41" s="258"/>
      <c r="AC41" s="258"/>
      <c r="AD41" s="258"/>
      <c r="AE41" s="258"/>
      <c r="AF41" s="258"/>
      <c r="AG41" s="258"/>
      <c r="AH41" s="258"/>
      <c r="AI41" s="258"/>
      <c r="AJ41" s="258"/>
      <c r="AK41" s="258"/>
      <c r="AL41" s="258"/>
      <c r="AM41" s="258"/>
      <c r="AN41" s="258"/>
      <c r="AO41" s="258"/>
      <c r="AP41" s="258"/>
      <c r="AQ41" s="258"/>
      <c r="AR41" s="258"/>
    </row>
    <row r="42" spans="2:44" x14ac:dyDescent="0.35">
      <c r="B42" s="146" t="s">
        <v>51</v>
      </c>
      <c r="C42" s="27" t="s">
        <v>22</v>
      </c>
      <c r="D42" s="37">
        <v>29.84</v>
      </c>
      <c r="E42" s="33">
        <v>308.947</v>
      </c>
      <c r="F42" s="33">
        <v>326.53800000000001</v>
      </c>
      <c r="G42" s="33">
        <v>341.84399999999999</v>
      </c>
      <c r="H42" s="33">
        <v>394.108</v>
      </c>
      <c r="I42" s="34">
        <v>666.95699999999999</v>
      </c>
      <c r="J42" s="38">
        <v>78.989000000000004</v>
      </c>
      <c r="K42" s="38">
        <v>83.375</v>
      </c>
      <c r="L42" s="38">
        <v>83.921000000000006</v>
      </c>
      <c r="M42" s="38">
        <v>95.558999999999969</v>
      </c>
      <c r="N42" s="38">
        <v>93.105000000000004</v>
      </c>
      <c r="O42" s="38">
        <v>102.11299999999999</v>
      </c>
      <c r="P42" s="38">
        <v>99.507000000000005</v>
      </c>
      <c r="Q42" s="38">
        <v>99.382999999999981</v>
      </c>
      <c r="R42" s="38">
        <v>121.64100000000001</v>
      </c>
      <c r="S42" s="38">
        <v>141.16300000000001</v>
      </c>
      <c r="T42" s="38">
        <v>199.072</v>
      </c>
      <c r="U42" s="38">
        <v>205.08099999999996</v>
      </c>
      <c r="V42" s="38">
        <v>207.21</v>
      </c>
      <c r="W42" s="38">
        <v>235.602</v>
      </c>
      <c r="X42" s="294">
        <v>310.197</v>
      </c>
      <c r="Y42" s="258"/>
      <c r="Z42" s="258"/>
      <c r="AA42" s="258"/>
      <c r="AB42" s="258"/>
      <c r="AC42" s="258"/>
      <c r="AD42" s="258"/>
      <c r="AE42" s="258"/>
      <c r="AF42" s="258"/>
      <c r="AG42" s="258"/>
      <c r="AH42" s="258"/>
      <c r="AI42" s="258"/>
      <c r="AJ42" s="258"/>
      <c r="AK42" s="258"/>
      <c r="AL42" s="258"/>
      <c r="AM42" s="258"/>
      <c r="AN42" s="258"/>
      <c r="AO42" s="258"/>
      <c r="AP42" s="258"/>
      <c r="AQ42" s="258"/>
      <c r="AR42" s="258"/>
    </row>
    <row r="43" spans="2:44" x14ac:dyDescent="0.35">
      <c r="B43" s="146" t="s">
        <v>190</v>
      </c>
      <c r="C43" s="27" t="s">
        <v>48</v>
      </c>
      <c r="D43" s="37">
        <f>D20/D42</f>
        <v>26.194269436997317</v>
      </c>
      <c r="E43" s="33">
        <f>E20/E42</f>
        <v>3.6452498324955416</v>
      </c>
      <c r="F43" s="33">
        <f t="shared" ref="F43:H43" si="2">F20/F42</f>
        <v>4.7361869062712456</v>
      </c>
      <c r="G43" s="33">
        <f t="shared" si="2"/>
        <v>4.6827558769497193</v>
      </c>
      <c r="H43" s="33">
        <f t="shared" si="2"/>
        <v>5.5190227044363471</v>
      </c>
      <c r="I43" s="34">
        <f>I20/I42</f>
        <v>4.0004573008454818</v>
      </c>
      <c r="J43" s="38">
        <f>J20/J42</f>
        <v>4.9734773196267836</v>
      </c>
      <c r="K43" s="38">
        <f t="shared" ref="K43:V43" si="3">K20/K42</f>
        <v>4.5183928035982008</v>
      </c>
      <c r="L43" s="38">
        <f t="shared" si="3"/>
        <v>4.6608953658798162</v>
      </c>
      <c r="M43" s="38">
        <f t="shared" si="3"/>
        <v>4.6050607478102537</v>
      </c>
      <c r="N43" s="38">
        <f t="shared" si="3"/>
        <v>5.633317222490736</v>
      </c>
      <c r="O43" s="38">
        <f t="shared" si="3"/>
        <v>5.2087883031543489</v>
      </c>
      <c r="P43" s="38">
        <f t="shared" si="3"/>
        <v>5.9658516486277344</v>
      </c>
      <c r="Q43" s="38">
        <f t="shared" si="3"/>
        <v>5.2833180725073703</v>
      </c>
      <c r="R43" s="38">
        <f t="shared" si="3"/>
        <v>5.7453736815711807</v>
      </c>
      <c r="S43" s="38">
        <f t="shared" si="3"/>
        <v>4.8610046541940868</v>
      </c>
      <c r="T43" s="38">
        <f t="shared" si="3"/>
        <v>3.812600466162996</v>
      </c>
      <c r="U43" s="38">
        <f t="shared" si="3"/>
        <v>2.5554975838814906</v>
      </c>
      <c r="V43" s="38">
        <f t="shared" si="3"/>
        <v>5.0157473094927854</v>
      </c>
      <c r="W43" s="38">
        <f>W20/W42</f>
        <v>4.5415743499630725</v>
      </c>
      <c r="X43" s="294">
        <f>X20/X42</f>
        <v>3.9081873776986882</v>
      </c>
      <c r="Y43" s="325"/>
      <c r="Z43" s="258"/>
      <c r="AA43" s="258"/>
      <c r="AB43" s="258"/>
      <c r="AC43" s="258"/>
      <c r="AD43" s="258"/>
      <c r="AE43" s="258"/>
      <c r="AF43" s="258"/>
      <c r="AG43" s="258"/>
      <c r="AH43" s="258"/>
      <c r="AI43" s="258"/>
      <c r="AJ43" s="258"/>
      <c r="AK43" s="258"/>
      <c r="AL43" s="258"/>
      <c r="AM43" s="258"/>
      <c r="AN43" s="258"/>
      <c r="AO43" s="258"/>
      <c r="AP43" s="258"/>
      <c r="AQ43" s="258"/>
      <c r="AR43" s="258"/>
    </row>
    <row r="44" spans="2:44" x14ac:dyDescent="0.35">
      <c r="B44" s="146" t="s">
        <v>52</v>
      </c>
      <c r="C44" s="27" t="s">
        <v>53</v>
      </c>
      <c r="D44" s="39">
        <v>0.19728932291666668</v>
      </c>
      <c r="E44" s="40">
        <v>0.12941953125</v>
      </c>
      <c r="F44" s="40">
        <v>0.10271666666666666</v>
      </c>
      <c r="G44" s="40">
        <v>0.22023281249999999</v>
      </c>
      <c r="H44" s="40">
        <v>0.25168880603198279</v>
      </c>
      <c r="I44" s="41">
        <v>0.2106907515547202</v>
      </c>
      <c r="J44" s="42">
        <v>5.6267447916666671E-2</v>
      </c>
      <c r="K44" s="42">
        <v>4.86046875E-2</v>
      </c>
      <c r="L44" s="42">
        <v>4.8785937500000008E-2</v>
      </c>
      <c r="M44" s="42">
        <v>6.657473958333332E-2</v>
      </c>
      <c r="N44" s="42">
        <v>6.6837384315635656E-2</v>
      </c>
      <c r="O44" s="42">
        <v>5.8500982318271118E-2</v>
      </c>
      <c r="P44" s="42">
        <v>6.1760707269155203E-2</v>
      </c>
      <c r="Q44" s="42">
        <v>6.5085068762279E-2</v>
      </c>
      <c r="R44" s="42">
        <v>6.501689587426325E-2</v>
      </c>
      <c r="S44" s="42">
        <v>5.617964057027143E-2</v>
      </c>
      <c r="T44" s="42">
        <v>7.4873429924725218E-2</v>
      </c>
      <c r="U44" s="42">
        <v>1.4593860366167305E-2</v>
      </c>
      <c r="V44" s="245">
        <v>6.1682114777177902E-2</v>
      </c>
      <c r="W44" s="245">
        <v>6.5404894514103973E-2</v>
      </c>
      <c r="X44" s="295">
        <v>5.9191642402498211E-2</v>
      </c>
      <c r="Y44" s="258"/>
      <c r="Z44" s="258"/>
      <c r="AA44" s="258"/>
      <c r="AB44" s="258"/>
      <c r="AC44" s="258"/>
      <c r="AD44" s="258"/>
      <c r="AE44" s="258"/>
      <c r="AF44" s="258"/>
      <c r="AG44" s="258"/>
      <c r="AH44" s="258"/>
      <c r="AI44" s="258"/>
      <c r="AJ44" s="258"/>
      <c r="AK44" s="258"/>
      <c r="AL44" s="258"/>
      <c r="AM44" s="258"/>
      <c r="AN44" s="258"/>
      <c r="AO44" s="258"/>
      <c r="AP44" s="258"/>
      <c r="AQ44" s="258"/>
      <c r="AR44" s="258"/>
    </row>
    <row r="45" spans="2:44" x14ac:dyDescent="0.35">
      <c r="B45" s="146" t="s">
        <v>54</v>
      </c>
      <c r="C45" s="27" t="s">
        <v>53</v>
      </c>
      <c r="D45" s="31">
        <v>0</v>
      </c>
      <c r="E45" s="32">
        <v>0</v>
      </c>
      <c r="F45" s="32">
        <v>0</v>
      </c>
      <c r="G45" s="32">
        <v>0</v>
      </c>
      <c r="H45" s="32"/>
      <c r="I45" s="43">
        <v>0</v>
      </c>
      <c r="J45" s="35">
        <v>0</v>
      </c>
      <c r="K45" s="35">
        <v>0</v>
      </c>
      <c r="L45" s="35">
        <v>0</v>
      </c>
      <c r="M45" s="35">
        <v>0</v>
      </c>
      <c r="N45" s="35">
        <v>0</v>
      </c>
      <c r="O45" s="35">
        <v>0</v>
      </c>
      <c r="P45" s="35">
        <v>0</v>
      </c>
      <c r="Q45" s="35">
        <v>0</v>
      </c>
      <c r="R45" s="35">
        <v>0</v>
      </c>
      <c r="S45" s="35">
        <v>0</v>
      </c>
      <c r="T45" s="38">
        <v>0</v>
      </c>
      <c r="U45" s="38">
        <v>0</v>
      </c>
      <c r="V45" s="38">
        <v>0</v>
      </c>
      <c r="W45" s="38" t="s">
        <v>185</v>
      </c>
      <c r="X45" s="294">
        <v>0</v>
      </c>
      <c r="Y45" s="258"/>
      <c r="Z45" s="258"/>
      <c r="AA45" s="258"/>
      <c r="AB45" s="258"/>
      <c r="AC45" s="258"/>
      <c r="AD45" s="258"/>
      <c r="AE45" s="258"/>
      <c r="AF45" s="258"/>
      <c r="AG45" s="258"/>
      <c r="AH45" s="258"/>
      <c r="AI45" s="258"/>
      <c r="AJ45" s="258"/>
      <c r="AK45" s="258"/>
      <c r="AL45" s="258"/>
      <c r="AM45" s="258"/>
      <c r="AN45" s="258"/>
      <c r="AO45" s="258"/>
      <c r="AP45" s="258"/>
      <c r="AQ45" s="258"/>
      <c r="AR45" s="258"/>
    </row>
    <row r="46" spans="2:44" x14ac:dyDescent="0.35">
      <c r="B46" s="155" t="s">
        <v>55</v>
      </c>
      <c r="C46" s="44" t="s">
        <v>56</v>
      </c>
      <c r="D46" s="45">
        <v>3840</v>
      </c>
      <c r="E46" s="46">
        <v>3840</v>
      </c>
      <c r="F46" s="46">
        <v>3840</v>
      </c>
      <c r="G46" s="46">
        <v>3840</v>
      </c>
      <c r="H46" s="46">
        <v>4959.8630136986303</v>
      </c>
      <c r="I46" s="47">
        <v>5087.893</v>
      </c>
      <c r="J46" s="46">
        <v>3840</v>
      </c>
      <c r="K46" s="46">
        <v>3840</v>
      </c>
      <c r="L46" s="46">
        <v>3840</v>
      </c>
      <c r="M46" s="46">
        <v>3840</v>
      </c>
      <c r="N46" s="48">
        <v>4562.2222222222226</v>
      </c>
      <c r="O46" s="48">
        <v>5090</v>
      </c>
      <c r="P46" s="48">
        <v>5090</v>
      </c>
      <c r="Q46" s="48">
        <v>5090</v>
      </c>
      <c r="R46" s="48">
        <v>5090</v>
      </c>
      <c r="S46" s="48">
        <v>5087.893</v>
      </c>
      <c r="T46" s="49">
        <v>5087.893</v>
      </c>
      <c r="U46" s="49">
        <v>5087.893</v>
      </c>
      <c r="V46" s="49">
        <v>5087.893</v>
      </c>
      <c r="W46" s="49">
        <v>5083.8549999999996</v>
      </c>
      <c r="X46" s="296">
        <v>5079.1629999999996</v>
      </c>
      <c r="Y46" s="258"/>
      <c r="Z46" s="258"/>
      <c r="AA46" s="258"/>
      <c r="AB46" s="258"/>
      <c r="AC46" s="258"/>
      <c r="AD46" s="258"/>
      <c r="AE46" s="258"/>
      <c r="AF46" s="258"/>
      <c r="AG46" s="258"/>
      <c r="AH46" s="258"/>
      <c r="AI46" s="258"/>
      <c r="AJ46" s="258"/>
      <c r="AK46" s="258"/>
      <c r="AL46" s="258"/>
      <c r="AM46" s="258"/>
      <c r="AN46" s="258"/>
      <c r="AO46" s="258"/>
      <c r="AP46" s="258"/>
      <c r="AQ46" s="258"/>
      <c r="AR46" s="258"/>
    </row>
    <row r="47" spans="2:44" x14ac:dyDescent="0.35">
      <c r="D47" s="156"/>
      <c r="I47" s="157"/>
      <c r="M47" s="158"/>
      <c r="O47" s="159"/>
      <c r="T47" s="160"/>
      <c r="U47" s="160"/>
      <c r="V47" s="160"/>
      <c r="W47" s="160"/>
      <c r="X47" s="160"/>
      <c r="Y47" s="258"/>
      <c r="Z47" s="258"/>
      <c r="AA47" s="258"/>
      <c r="AB47" s="258"/>
      <c r="AC47" s="258"/>
      <c r="AD47" s="258"/>
      <c r="AE47" s="258"/>
      <c r="AF47" s="258"/>
      <c r="AG47" s="258"/>
      <c r="AH47" s="258"/>
      <c r="AI47" s="258"/>
      <c r="AJ47" s="258"/>
      <c r="AK47" s="258"/>
      <c r="AL47" s="258"/>
      <c r="AM47" s="258"/>
      <c r="AN47" s="258"/>
      <c r="AO47" s="258"/>
      <c r="AP47" s="258"/>
    </row>
    <row r="48" spans="2:44" ht="15.5" x14ac:dyDescent="0.35">
      <c r="B48" s="143" t="s">
        <v>57</v>
      </c>
      <c r="C48" s="238"/>
      <c r="D48" s="135" t="s">
        <v>2</v>
      </c>
      <c r="E48" s="135" t="s">
        <v>3</v>
      </c>
      <c r="F48" s="135" t="s">
        <v>4</v>
      </c>
      <c r="G48" s="135" t="s">
        <v>5</v>
      </c>
      <c r="H48" s="135" t="s">
        <v>6</v>
      </c>
      <c r="I48" s="256" t="s">
        <v>7</v>
      </c>
      <c r="J48" s="135" t="s">
        <v>8</v>
      </c>
      <c r="K48" s="135" t="s">
        <v>9</v>
      </c>
      <c r="L48" s="135" t="s">
        <v>10</v>
      </c>
      <c r="M48" s="135" t="s">
        <v>11</v>
      </c>
      <c r="N48" s="135" t="s">
        <v>12</v>
      </c>
      <c r="O48" s="135" t="s">
        <v>13</v>
      </c>
      <c r="P48" s="135" t="s">
        <v>14</v>
      </c>
      <c r="Q48" s="135" t="s">
        <v>15</v>
      </c>
      <c r="R48" s="12" t="s">
        <v>16</v>
      </c>
      <c r="S48" s="12" t="s">
        <v>17</v>
      </c>
      <c r="T48" s="12" t="s">
        <v>18</v>
      </c>
      <c r="U48" s="12" t="s">
        <v>19</v>
      </c>
      <c r="V48" s="136" t="s">
        <v>20</v>
      </c>
      <c r="W48" s="136" t="s">
        <v>184</v>
      </c>
      <c r="X48" s="311" t="s">
        <v>197</v>
      </c>
      <c r="Y48" s="258"/>
      <c r="Z48" s="258"/>
      <c r="AA48" s="258"/>
      <c r="AB48" s="258"/>
      <c r="AC48" s="258"/>
      <c r="AD48" s="258"/>
      <c r="AE48" s="258"/>
      <c r="AF48" s="258"/>
      <c r="AG48" s="258"/>
      <c r="AH48" s="258"/>
      <c r="AI48" s="258"/>
      <c r="AJ48" s="258"/>
      <c r="AK48" s="258"/>
      <c r="AL48" s="258"/>
      <c r="AM48" s="258"/>
      <c r="AN48" s="258"/>
      <c r="AO48" s="258"/>
      <c r="AP48" s="258"/>
    </row>
    <row r="49" spans="2:44" x14ac:dyDescent="0.35">
      <c r="B49" s="237" t="s">
        <v>58</v>
      </c>
      <c r="C49" s="240"/>
      <c r="D49" s="239"/>
      <c r="E49" s="239"/>
      <c r="F49" s="239"/>
      <c r="G49" s="239"/>
      <c r="H49" s="239"/>
      <c r="I49" s="241"/>
      <c r="J49" s="239"/>
      <c r="K49" s="239"/>
      <c r="L49" s="239"/>
      <c r="M49" s="239"/>
      <c r="N49" s="239"/>
      <c r="O49" s="239"/>
      <c r="P49" s="239"/>
      <c r="Q49" s="239"/>
      <c r="R49" s="239"/>
      <c r="S49" s="239"/>
      <c r="T49" s="239"/>
      <c r="U49" s="239"/>
      <c r="V49" s="239"/>
      <c r="W49" s="239"/>
      <c r="X49" s="240"/>
      <c r="Y49" s="258"/>
      <c r="Z49" s="258"/>
      <c r="AA49" s="258"/>
      <c r="AB49" s="258"/>
      <c r="AC49" s="258"/>
      <c r="AD49" s="258"/>
      <c r="AE49" s="258"/>
      <c r="AF49" s="258"/>
      <c r="AG49" s="258"/>
      <c r="AH49" s="258"/>
      <c r="AI49" s="258"/>
      <c r="AJ49" s="258"/>
      <c r="AK49" s="258"/>
      <c r="AL49" s="258"/>
      <c r="AM49" s="258"/>
      <c r="AN49" s="258"/>
      <c r="AO49" s="258"/>
      <c r="AP49" s="258"/>
    </row>
    <row r="50" spans="2:44" x14ac:dyDescent="0.35">
      <c r="B50" s="174" t="s">
        <v>59</v>
      </c>
      <c r="C50" s="139" t="s">
        <v>60</v>
      </c>
      <c r="D50" s="326">
        <v>19.732475939440398</v>
      </c>
      <c r="E50" s="326">
        <v>22.460093687289</v>
      </c>
      <c r="F50" s="326">
        <v>29.963840906197799</v>
      </c>
      <c r="G50" s="326">
        <v>44.620846999999998</v>
      </c>
      <c r="H50" s="326">
        <v>31.697723325268591</v>
      </c>
      <c r="I50" s="327">
        <v>39.970178525448901</v>
      </c>
      <c r="J50" s="328">
        <v>10.369719999999999</v>
      </c>
      <c r="K50" s="328">
        <v>15.055980999999999</v>
      </c>
      <c r="L50" s="328">
        <v>11.196878999999999</v>
      </c>
      <c r="M50" s="328">
        <v>7.9982670000000002</v>
      </c>
      <c r="N50" s="328">
        <v>7.0028790000000001</v>
      </c>
      <c r="O50" s="328">
        <v>6.2626169999999997</v>
      </c>
      <c r="P50" s="328">
        <v>8.7137710000000013</v>
      </c>
      <c r="Q50" s="328">
        <v>9.7184563252685905</v>
      </c>
      <c r="R50" s="328">
        <v>9.8057941037019987</v>
      </c>
      <c r="S50" s="328">
        <v>8.7510646501638014</v>
      </c>
      <c r="T50" s="328">
        <v>10.760999999999999</v>
      </c>
      <c r="U50" s="328">
        <v>10.652319771583102</v>
      </c>
      <c r="V50" s="328">
        <v>13.355968377109598</v>
      </c>
      <c r="W50" s="328">
        <f>+SUM(W51:W54)</f>
        <v>12.792075109918601</v>
      </c>
      <c r="X50" s="329">
        <v>13.612050347699999</v>
      </c>
      <c r="Y50" s="258"/>
      <c r="Z50" s="258"/>
      <c r="AA50" s="258"/>
      <c r="AB50" s="258"/>
      <c r="AC50" s="258"/>
      <c r="AD50" s="258"/>
      <c r="AE50" s="258"/>
      <c r="AF50" s="258"/>
      <c r="AG50" s="258"/>
      <c r="AH50" s="258"/>
      <c r="AI50" s="258"/>
      <c r="AJ50" s="258"/>
      <c r="AK50" s="258"/>
      <c r="AL50" s="258"/>
      <c r="AM50" s="258"/>
      <c r="AN50" s="258"/>
      <c r="AO50" s="258"/>
      <c r="AP50" s="258"/>
      <c r="AQ50" s="258"/>
      <c r="AR50" s="258"/>
    </row>
    <row r="51" spans="2:44" x14ac:dyDescent="0.35">
      <c r="B51" s="161" t="s">
        <v>61</v>
      </c>
      <c r="C51" s="162" t="s">
        <v>60</v>
      </c>
      <c r="D51" s="33">
        <v>19.732475939440398</v>
      </c>
      <c r="E51" s="33">
        <v>22.460093687289</v>
      </c>
      <c r="F51" s="33">
        <v>29.963840906197799</v>
      </c>
      <c r="G51" s="33">
        <v>44.620846999999998</v>
      </c>
      <c r="H51" s="33">
        <v>31.254139825268592</v>
      </c>
      <c r="I51" s="34">
        <v>34.899096745448901</v>
      </c>
      <c r="J51" s="33">
        <v>10.369719999999999</v>
      </c>
      <c r="K51" s="33">
        <v>15.055980999999999</v>
      </c>
      <c r="L51" s="33">
        <v>11.196878999999999</v>
      </c>
      <c r="M51" s="33">
        <v>7.9982670000000002</v>
      </c>
      <c r="N51" s="33">
        <v>7.0028790000000001</v>
      </c>
      <c r="O51" s="33">
        <v>6.2626169999999997</v>
      </c>
      <c r="P51" s="33">
        <v>8.5157714690000006</v>
      </c>
      <c r="Q51" s="33">
        <v>9.4728723562685904</v>
      </c>
      <c r="R51" s="33">
        <v>9.1938077957019981</v>
      </c>
      <c r="S51" s="33">
        <v>8.3992916651638012</v>
      </c>
      <c r="T51" s="33">
        <v>8.7305165229999986</v>
      </c>
      <c r="U51" s="33">
        <v>8.5754807615831012</v>
      </c>
      <c r="V51" s="33">
        <v>9.203157208109598</v>
      </c>
      <c r="W51" s="33">
        <v>8.0268885419186002</v>
      </c>
      <c r="X51" s="50">
        <v>9.0314806774999994</v>
      </c>
      <c r="Y51" s="258"/>
      <c r="Z51" s="258"/>
      <c r="AA51" s="258"/>
      <c r="AB51" s="258"/>
      <c r="AC51" s="258"/>
      <c r="AD51" s="258"/>
      <c r="AE51" s="258"/>
      <c r="AF51" s="258"/>
      <c r="AG51" s="258"/>
      <c r="AH51" s="258"/>
      <c r="AI51" s="258"/>
      <c r="AJ51" s="258"/>
      <c r="AK51" s="258"/>
      <c r="AL51" s="258"/>
      <c r="AM51" s="258"/>
      <c r="AN51" s="258"/>
      <c r="AO51" s="258"/>
      <c r="AP51" s="258"/>
      <c r="AQ51" s="258"/>
      <c r="AR51" s="258"/>
    </row>
    <row r="52" spans="2:44" x14ac:dyDescent="0.35">
      <c r="B52" s="161" t="s">
        <v>62</v>
      </c>
      <c r="C52" s="162" t="s">
        <v>60</v>
      </c>
      <c r="D52" s="33">
        <v>0</v>
      </c>
      <c r="E52" s="33">
        <v>0</v>
      </c>
      <c r="F52" s="33">
        <v>0</v>
      </c>
      <c r="G52" s="33">
        <v>0</v>
      </c>
      <c r="H52" s="33">
        <v>0.44358349999999963</v>
      </c>
      <c r="I52" s="34">
        <v>1.7395404729999999</v>
      </c>
      <c r="J52" s="33">
        <v>0</v>
      </c>
      <c r="K52" s="33">
        <v>0</v>
      </c>
      <c r="L52" s="33">
        <v>0</v>
      </c>
      <c r="M52" s="33">
        <v>0</v>
      </c>
      <c r="N52" s="33">
        <v>0</v>
      </c>
      <c r="O52" s="33">
        <v>0</v>
      </c>
      <c r="P52" s="33">
        <v>0.19799953100000001</v>
      </c>
      <c r="Q52" s="33">
        <v>0.24558396899999962</v>
      </c>
      <c r="R52" s="33">
        <v>0.61198630799999998</v>
      </c>
      <c r="S52" s="33">
        <v>0.35177298499999987</v>
      </c>
      <c r="T52" s="33">
        <v>0.36262047999999991</v>
      </c>
      <c r="U52" s="33">
        <v>0.41316070000000005</v>
      </c>
      <c r="V52" s="33">
        <v>0.43932903000000001</v>
      </c>
      <c r="W52" s="33">
        <v>0.51722822000000002</v>
      </c>
      <c r="X52" s="50">
        <v>0.596418</v>
      </c>
      <c r="Y52" s="258"/>
      <c r="Z52" s="258"/>
      <c r="AA52" s="258"/>
      <c r="AB52" s="258"/>
      <c r="AC52" s="258"/>
      <c r="AD52" s="258"/>
      <c r="AE52" s="258"/>
      <c r="AF52" s="258"/>
      <c r="AG52" s="258"/>
      <c r="AH52" s="258"/>
      <c r="AI52" s="258"/>
      <c r="AJ52" s="258"/>
      <c r="AK52" s="258"/>
      <c r="AL52" s="258"/>
      <c r="AM52" s="258"/>
      <c r="AN52" s="258"/>
      <c r="AO52" s="258"/>
      <c r="AP52" s="258"/>
      <c r="AQ52" s="258"/>
      <c r="AR52" s="258"/>
    </row>
    <row r="53" spans="2:44" x14ac:dyDescent="0.35">
      <c r="B53" s="161" t="s">
        <v>63</v>
      </c>
      <c r="C53" s="162" t="s">
        <v>60</v>
      </c>
      <c r="D53" s="33">
        <v>0</v>
      </c>
      <c r="E53" s="33">
        <v>0</v>
      </c>
      <c r="F53" s="33">
        <v>0</v>
      </c>
      <c r="G53" s="33">
        <v>0</v>
      </c>
      <c r="H53" s="33">
        <v>0</v>
      </c>
      <c r="I53" s="34">
        <v>0</v>
      </c>
      <c r="J53" s="33">
        <v>0</v>
      </c>
      <c r="K53" s="33">
        <v>0</v>
      </c>
      <c r="L53" s="33">
        <v>0</v>
      </c>
      <c r="M53" s="33">
        <v>0</v>
      </c>
      <c r="N53" s="33">
        <v>0</v>
      </c>
      <c r="O53" s="33">
        <v>0</v>
      </c>
      <c r="P53" s="33">
        <v>0</v>
      </c>
      <c r="Q53" s="33">
        <v>0</v>
      </c>
      <c r="R53" s="33">
        <v>0</v>
      </c>
      <c r="S53" s="33">
        <v>0</v>
      </c>
      <c r="T53" s="33">
        <v>0</v>
      </c>
      <c r="U53" s="33">
        <v>0</v>
      </c>
      <c r="V53" s="33">
        <v>1.9177010000000001</v>
      </c>
      <c r="W53" s="33">
        <v>2.3230544709999998</v>
      </c>
      <c r="X53" s="50">
        <v>2.3543121202000004</v>
      </c>
      <c r="Y53" s="258"/>
      <c r="Z53" s="258"/>
      <c r="AA53" s="258"/>
      <c r="AB53" s="258"/>
      <c r="AC53" s="258"/>
      <c r="AD53" s="258"/>
      <c r="AE53" s="258"/>
      <c r="AF53" s="258"/>
      <c r="AG53" s="258"/>
      <c r="AH53" s="258"/>
      <c r="AI53" s="258"/>
      <c r="AJ53" s="258"/>
      <c r="AK53" s="258"/>
      <c r="AL53" s="258"/>
      <c r="AM53" s="258"/>
      <c r="AN53" s="258"/>
      <c r="AO53" s="258"/>
      <c r="AP53" s="258"/>
      <c r="AQ53" s="258"/>
      <c r="AR53" s="258"/>
    </row>
    <row r="54" spans="2:44" x14ac:dyDescent="0.35">
      <c r="B54" s="161" t="s">
        <v>64</v>
      </c>
      <c r="C54" s="162" t="s">
        <v>60</v>
      </c>
      <c r="D54" s="33">
        <v>0</v>
      </c>
      <c r="E54" s="33">
        <v>0</v>
      </c>
      <c r="F54" s="33">
        <v>0</v>
      </c>
      <c r="G54" s="33">
        <v>0</v>
      </c>
      <c r="H54" s="33">
        <v>0</v>
      </c>
      <c r="I54" s="34">
        <v>3.3315413070000002</v>
      </c>
      <c r="J54" s="33">
        <v>0</v>
      </c>
      <c r="K54" s="33">
        <v>0</v>
      </c>
      <c r="L54" s="33">
        <v>0</v>
      </c>
      <c r="M54" s="33">
        <v>0</v>
      </c>
      <c r="N54" s="33">
        <v>0</v>
      </c>
      <c r="O54" s="33">
        <v>0</v>
      </c>
      <c r="P54" s="33">
        <v>0</v>
      </c>
      <c r="Q54" s="33">
        <v>0</v>
      </c>
      <c r="R54" s="33">
        <v>0</v>
      </c>
      <c r="S54" s="33">
        <v>0</v>
      </c>
      <c r="T54" s="33">
        <v>1.6678629970000001</v>
      </c>
      <c r="U54" s="33">
        <v>1.6636783100000001</v>
      </c>
      <c r="V54" s="33">
        <v>1.795781139</v>
      </c>
      <c r="W54" s="33">
        <v>1.924903877</v>
      </c>
      <c r="X54" s="50">
        <v>1.6298395500000002</v>
      </c>
      <c r="Y54" s="258"/>
      <c r="Z54" s="258"/>
      <c r="AA54" s="258"/>
      <c r="AB54" s="258"/>
      <c r="AC54" s="258"/>
      <c r="AD54" s="258"/>
      <c r="AE54" s="258"/>
      <c r="AF54" s="258"/>
      <c r="AG54" s="258"/>
      <c r="AH54" s="258"/>
      <c r="AI54" s="258"/>
      <c r="AJ54" s="258"/>
      <c r="AK54" s="258"/>
      <c r="AL54" s="258"/>
      <c r="AM54" s="258"/>
      <c r="AN54" s="258"/>
      <c r="AO54" s="258"/>
      <c r="AP54" s="258"/>
      <c r="AQ54" s="258"/>
      <c r="AR54" s="258"/>
    </row>
    <row r="55" spans="2:44" x14ac:dyDescent="0.35">
      <c r="B55" s="174" t="s">
        <v>65</v>
      </c>
      <c r="C55" s="330" t="s">
        <v>66</v>
      </c>
      <c r="D55" s="326">
        <v>3.72</v>
      </c>
      <c r="E55" s="326">
        <v>4.5199999999999996</v>
      </c>
      <c r="F55" s="326">
        <v>4.92</v>
      </c>
      <c r="G55" s="326">
        <v>8.52</v>
      </c>
      <c r="H55" s="326">
        <v>8.52</v>
      </c>
      <c r="I55" s="331">
        <f>+U55*4</f>
        <v>9.7223424657534263</v>
      </c>
      <c r="J55" s="328">
        <v>2.13</v>
      </c>
      <c r="K55" s="328">
        <v>2.13</v>
      </c>
      <c r="L55" s="328">
        <v>2.13</v>
      </c>
      <c r="M55" s="328">
        <v>2.13</v>
      </c>
      <c r="N55" s="328">
        <v>2.13</v>
      </c>
      <c r="O55" s="328">
        <v>2.13</v>
      </c>
      <c r="P55" s="328">
        <v>2.13</v>
      </c>
      <c r="Q55" s="328">
        <v>2.13</v>
      </c>
      <c r="R55" s="328">
        <v>2.13</v>
      </c>
      <c r="S55" s="328">
        <v>2.1460273972602737</v>
      </c>
      <c r="T55" s="328">
        <v>2.4305856164383566</v>
      </c>
      <c r="U55" s="328">
        <v>2.4305856164383566</v>
      </c>
      <c r="V55" s="332">
        <v>2.4667500000000002</v>
      </c>
      <c r="W55" s="332">
        <f>+SUM(W56:W59)</f>
        <v>2.47925</v>
      </c>
      <c r="X55" s="329">
        <v>2.47925</v>
      </c>
      <c r="Y55" s="258"/>
      <c r="Z55" s="258"/>
      <c r="AA55" s="258"/>
      <c r="AB55" s="258"/>
      <c r="AC55" s="258"/>
      <c r="AD55" s="258"/>
      <c r="AE55" s="258"/>
      <c r="AF55" s="258"/>
      <c r="AG55" s="258"/>
      <c r="AH55" s="258"/>
      <c r="AI55" s="258"/>
      <c r="AJ55" s="258"/>
      <c r="AK55" s="258"/>
      <c r="AL55" s="258"/>
      <c r="AM55" s="258"/>
      <c r="AN55" s="258"/>
      <c r="AO55" s="258"/>
      <c r="AP55" s="258"/>
      <c r="AQ55" s="258"/>
      <c r="AR55" s="258"/>
    </row>
    <row r="56" spans="2:44" x14ac:dyDescent="0.35">
      <c r="B56" s="161" t="s">
        <v>61</v>
      </c>
      <c r="C56" s="162" t="s">
        <v>66</v>
      </c>
      <c r="D56" s="33">
        <v>3.72</v>
      </c>
      <c r="E56" s="33">
        <v>4.5199999999999996</v>
      </c>
      <c r="F56" s="33">
        <v>4.92</v>
      </c>
      <c r="G56" s="33">
        <v>8.52</v>
      </c>
      <c r="H56" s="33">
        <v>8.52</v>
      </c>
      <c r="I56" s="34">
        <f>+U56*4</f>
        <v>8.5200000000000014</v>
      </c>
      <c r="J56" s="33">
        <v>2.13</v>
      </c>
      <c r="K56" s="33">
        <v>2.13</v>
      </c>
      <c r="L56" s="33">
        <v>2.13</v>
      </c>
      <c r="M56" s="33">
        <v>2.13</v>
      </c>
      <c r="N56" s="33">
        <v>2.13</v>
      </c>
      <c r="O56" s="33">
        <v>2.13</v>
      </c>
      <c r="P56" s="33">
        <v>2.13</v>
      </c>
      <c r="Q56" s="33">
        <v>2.13</v>
      </c>
      <c r="R56" s="33">
        <v>2.13</v>
      </c>
      <c r="S56" s="33">
        <v>2.13</v>
      </c>
      <c r="T56" s="33">
        <v>2.1300000000000003</v>
      </c>
      <c r="U56" s="33">
        <v>2.1300000000000003</v>
      </c>
      <c r="V56" s="33">
        <v>2.13</v>
      </c>
      <c r="W56" s="33">
        <v>2.13</v>
      </c>
      <c r="X56" s="50">
        <v>2.13</v>
      </c>
      <c r="Y56" s="258"/>
      <c r="Z56" s="258"/>
      <c r="AA56" s="258"/>
      <c r="AB56" s="258"/>
      <c r="AC56" s="258"/>
      <c r="AD56" s="258"/>
      <c r="AE56" s="258"/>
      <c r="AF56" s="258"/>
      <c r="AG56" s="258"/>
      <c r="AH56" s="258"/>
      <c r="AI56" s="258"/>
      <c r="AJ56" s="258"/>
      <c r="AK56" s="258"/>
      <c r="AL56" s="258"/>
      <c r="AM56" s="258"/>
      <c r="AN56" s="258"/>
      <c r="AO56" s="258"/>
      <c r="AP56" s="258"/>
      <c r="AQ56" s="258"/>
      <c r="AR56" s="258"/>
    </row>
    <row r="57" spans="2:44" x14ac:dyDescent="0.35">
      <c r="B57" s="161" t="s">
        <v>62</v>
      </c>
      <c r="C57" s="162" t="s">
        <v>66</v>
      </c>
      <c r="D57" s="33">
        <v>0</v>
      </c>
      <c r="E57" s="33">
        <v>0</v>
      </c>
      <c r="F57" s="33">
        <v>0</v>
      </c>
      <c r="G57" s="33">
        <v>0</v>
      </c>
      <c r="H57" s="33">
        <v>0</v>
      </c>
      <c r="I57" s="34">
        <f>+U57*4</f>
        <v>0</v>
      </c>
      <c r="J57" s="33">
        <v>0</v>
      </c>
      <c r="K57" s="33">
        <v>0</v>
      </c>
      <c r="L57" s="33">
        <v>0</v>
      </c>
      <c r="M57" s="33">
        <v>0</v>
      </c>
      <c r="N57" s="33">
        <v>0</v>
      </c>
      <c r="O57" s="33">
        <v>0</v>
      </c>
      <c r="P57" s="33">
        <v>0</v>
      </c>
      <c r="Q57" s="33">
        <v>0</v>
      </c>
      <c r="R57" s="33">
        <v>0</v>
      </c>
      <c r="S57" s="33">
        <v>0</v>
      </c>
      <c r="T57" s="33">
        <v>0</v>
      </c>
      <c r="U57" s="33">
        <v>0</v>
      </c>
      <c r="V57" s="33">
        <v>3.7499999999999999E-2</v>
      </c>
      <c r="W57" s="33">
        <v>3.7499999999999999E-2</v>
      </c>
      <c r="X57" s="50">
        <v>3.7499999999999999E-2</v>
      </c>
      <c r="Y57" s="258"/>
      <c r="Z57" s="258"/>
      <c r="AA57" s="258"/>
      <c r="AB57" s="258"/>
      <c r="AC57" s="258"/>
      <c r="AD57" s="258"/>
      <c r="AE57" s="258"/>
      <c r="AF57" s="258"/>
      <c r="AG57" s="258"/>
      <c r="AH57" s="258"/>
      <c r="AI57" s="258"/>
      <c r="AJ57" s="258"/>
      <c r="AK57" s="258"/>
      <c r="AL57" s="258"/>
      <c r="AM57" s="258"/>
      <c r="AN57" s="258"/>
      <c r="AO57" s="258"/>
      <c r="AP57" s="258"/>
      <c r="AQ57" s="258"/>
      <c r="AR57" s="258"/>
    </row>
    <row r="58" spans="2:44" x14ac:dyDescent="0.35">
      <c r="B58" s="161" t="s">
        <v>63</v>
      </c>
      <c r="C58" s="162" t="s">
        <v>66</v>
      </c>
      <c r="D58" s="33">
        <v>0</v>
      </c>
      <c r="E58" s="33">
        <v>0</v>
      </c>
      <c r="F58" s="33">
        <v>0</v>
      </c>
      <c r="G58" s="33">
        <v>0</v>
      </c>
      <c r="H58" s="33">
        <v>0</v>
      </c>
      <c r="I58" s="34">
        <f>+U58*4</f>
        <v>0.6553424657534247</v>
      </c>
      <c r="J58" s="33">
        <v>0</v>
      </c>
      <c r="K58" s="33">
        <v>0</v>
      </c>
      <c r="L58" s="33">
        <v>0</v>
      </c>
      <c r="M58" s="33">
        <v>0</v>
      </c>
      <c r="N58" s="33">
        <v>0</v>
      </c>
      <c r="O58" s="33">
        <v>0</v>
      </c>
      <c r="P58" s="33">
        <v>0</v>
      </c>
      <c r="Q58" s="33">
        <v>0</v>
      </c>
      <c r="R58" s="33">
        <v>0</v>
      </c>
      <c r="S58" s="33">
        <v>1.6027397260273975E-2</v>
      </c>
      <c r="T58" s="33">
        <v>0.16383561643835617</v>
      </c>
      <c r="U58" s="33">
        <v>0.16383561643835617</v>
      </c>
      <c r="V58" s="33">
        <v>0.16250000000000001</v>
      </c>
      <c r="W58" s="33">
        <v>0.16250000000000001</v>
      </c>
      <c r="X58" s="50">
        <v>0.16250000000000001</v>
      </c>
      <c r="Y58" s="258"/>
      <c r="Z58" s="258"/>
      <c r="AA58" s="258"/>
      <c r="AB58" s="258"/>
      <c r="AC58" s="258"/>
      <c r="AD58" s="258"/>
      <c r="AE58" s="258"/>
      <c r="AF58" s="258"/>
      <c r="AG58" s="258"/>
      <c r="AH58" s="258"/>
      <c r="AI58" s="258"/>
      <c r="AJ58" s="258"/>
      <c r="AK58" s="258"/>
      <c r="AL58" s="258"/>
      <c r="AM58" s="258"/>
      <c r="AN58" s="258"/>
      <c r="AO58" s="258"/>
      <c r="AP58" s="258"/>
      <c r="AQ58" s="258"/>
      <c r="AR58" s="258"/>
    </row>
    <row r="59" spans="2:44" x14ac:dyDescent="0.35">
      <c r="B59" s="161" t="s">
        <v>64</v>
      </c>
      <c r="C59" s="162" t="s">
        <v>66</v>
      </c>
      <c r="D59" s="33">
        <v>0</v>
      </c>
      <c r="E59" s="33">
        <v>0</v>
      </c>
      <c r="F59" s="33">
        <v>0</v>
      </c>
      <c r="G59" s="33">
        <v>0</v>
      </c>
      <c r="H59" s="33">
        <v>0</v>
      </c>
      <c r="I59" s="34">
        <f>+U59*4</f>
        <v>0.54700000000000004</v>
      </c>
      <c r="J59" s="33">
        <v>0</v>
      </c>
      <c r="K59" s="33">
        <v>0</v>
      </c>
      <c r="L59" s="33">
        <v>0</v>
      </c>
      <c r="M59" s="33">
        <v>0</v>
      </c>
      <c r="N59" s="33">
        <v>0</v>
      </c>
      <c r="O59" s="33">
        <v>0</v>
      </c>
      <c r="P59" s="33">
        <v>0</v>
      </c>
      <c r="Q59" s="33">
        <v>0</v>
      </c>
      <c r="R59" s="33">
        <v>0</v>
      </c>
      <c r="S59" s="33">
        <v>0</v>
      </c>
      <c r="T59" s="33">
        <v>0.13675000000000001</v>
      </c>
      <c r="U59" s="33">
        <v>0.13675000000000001</v>
      </c>
      <c r="V59" s="33">
        <v>0.13675000000000001</v>
      </c>
      <c r="W59" s="33">
        <v>0.14924999999999999</v>
      </c>
      <c r="X59" s="50">
        <v>0.14924999999999999</v>
      </c>
      <c r="Y59" s="258"/>
      <c r="Z59" s="258"/>
      <c r="AA59" s="258"/>
      <c r="AB59" s="258"/>
      <c r="AC59" s="258"/>
      <c r="AD59" s="258"/>
      <c r="AE59" s="258"/>
      <c r="AF59" s="258"/>
      <c r="AG59" s="258"/>
      <c r="AH59" s="258"/>
      <c r="AI59" s="258"/>
      <c r="AJ59" s="258"/>
      <c r="AK59" s="258"/>
      <c r="AL59" s="258"/>
      <c r="AM59" s="258"/>
      <c r="AN59" s="258"/>
      <c r="AO59" s="258"/>
      <c r="AP59" s="258"/>
      <c r="AQ59" s="258"/>
      <c r="AR59" s="258"/>
    </row>
    <row r="60" spans="2:44" x14ac:dyDescent="0.35">
      <c r="B60" s="174" t="s">
        <v>67</v>
      </c>
      <c r="C60" s="330" t="s">
        <v>66</v>
      </c>
      <c r="D60" s="326">
        <v>1.742</v>
      </c>
      <c r="E60" s="326">
        <v>2.7909999999999999</v>
      </c>
      <c r="F60" s="326">
        <v>3.2320000000000002</v>
      </c>
      <c r="G60" s="326">
        <v>3.394164</v>
      </c>
      <c r="H60" s="326">
        <v>4.3340839999999998</v>
      </c>
      <c r="I60" s="327">
        <v>4.9080167499999998</v>
      </c>
      <c r="J60" s="328">
        <v>0.74635200000000002</v>
      </c>
      <c r="K60" s="328">
        <v>0.84784400000000004</v>
      </c>
      <c r="L60" s="328">
        <v>0.87498399999999998</v>
      </c>
      <c r="M60" s="328">
        <v>0.92498400000000003</v>
      </c>
      <c r="N60" s="328">
        <v>0.91892099999999999</v>
      </c>
      <c r="O60" s="328">
        <v>1.0997410000000001</v>
      </c>
      <c r="P60" s="328">
        <v>1.1489260000000001</v>
      </c>
      <c r="Q60" s="328">
        <v>1.1664959999999995</v>
      </c>
      <c r="R60" s="328">
        <v>1.08080675</v>
      </c>
      <c r="S60" s="328">
        <v>1.21062125</v>
      </c>
      <c r="T60" s="328">
        <v>1.3644550000000002</v>
      </c>
      <c r="U60" s="332">
        <v>1.2521337499999996</v>
      </c>
      <c r="V60" s="328">
        <v>1.3660064999999999</v>
      </c>
      <c r="W60" s="328">
        <f>+SUM(W61:W64)</f>
        <v>1.6282449999999999</v>
      </c>
      <c r="X60" s="329">
        <v>1.68656925</v>
      </c>
      <c r="Y60" s="258"/>
      <c r="Z60" s="258"/>
      <c r="AA60" s="258"/>
      <c r="AB60" s="258"/>
      <c r="AC60" s="258"/>
      <c r="AD60" s="258"/>
      <c r="AE60" s="258"/>
      <c r="AF60" s="258"/>
      <c r="AG60" s="258"/>
      <c r="AH60" s="258"/>
      <c r="AI60" s="258"/>
      <c r="AJ60" s="258"/>
      <c r="AK60" s="258"/>
      <c r="AL60" s="258"/>
      <c r="AM60" s="258"/>
      <c r="AN60" s="258"/>
      <c r="AO60" s="258"/>
      <c r="AP60" s="258"/>
      <c r="AQ60" s="258"/>
      <c r="AR60" s="258"/>
    </row>
    <row r="61" spans="2:44" x14ac:dyDescent="0.35">
      <c r="B61" s="161" t="s">
        <v>61</v>
      </c>
      <c r="C61" s="162" t="s">
        <v>66</v>
      </c>
      <c r="D61" s="33">
        <v>1.742</v>
      </c>
      <c r="E61" s="33">
        <v>2.7909999999999999</v>
      </c>
      <c r="F61" s="33">
        <v>3.2320000000000002</v>
      </c>
      <c r="G61" s="33">
        <v>3.394164</v>
      </c>
      <c r="H61" s="33">
        <v>4.3116750000000001</v>
      </c>
      <c r="I61" s="34">
        <v>4.5591727499999992</v>
      </c>
      <c r="J61" s="33">
        <v>0.74635200000000002</v>
      </c>
      <c r="K61" s="33">
        <v>0.84784400000000004</v>
      </c>
      <c r="L61" s="33">
        <v>0.87498399999999998</v>
      </c>
      <c r="M61" s="33">
        <v>0.92498400000000003</v>
      </c>
      <c r="N61" s="33">
        <v>0.91892099999999999</v>
      </c>
      <c r="O61" s="33">
        <v>1.0997410000000001</v>
      </c>
      <c r="P61" s="33">
        <v>1.1440570000000001</v>
      </c>
      <c r="Q61" s="33">
        <v>1.1489559999999996</v>
      </c>
      <c r="R61" s="33">
        <v>1.06518175</v>
      </c>
      <c r="S61" s="33">
        <v>1.1813502500000002</v>
      </c>
      <c r="T61" s="33">
        <v>1.2119870000000001</v>
      </c>
      <c r="U61" s="33">
        <v>1.1006537499999995</v>
      </c>
      <c r="V61" s="33">
        <v>1.2060225</v>
      </c>
      <c r="W61" s="33">
        <v>1.3923890000000001</v>
      </c>
      <c r="X61" s="50">
        <v>1.47527225</v>
      </c>
      <c r="Y61" s="258"/>
      <c r="Z61" s="258"/>
      <c r="AA61" s="258"/>
      <c r="AB61" s="258"/>
      <c r="AC61" s="258"/>
      <c r="AD61" s="258"/>
      <c r="AE61" s="258"/>
      <c r="AF61" s="258"/>
      <c r="AG61" s="258"/>
      <c r="AH61" s="258"/>
      <c r="AI61" s="258"/>
      <c r="AJ61" s="258"/>
      <c r="AK61" s="258"/>
      <c r="AL61" s="258"/>
      <c r="AM61" s="258"/>
      <c r="AN61" s="258"/>
      <c r="AO61" s="258"/>
      <c r="AP61" s="258"/>
      <c r="AQ61" s="258"/>
      <c r="AR61" s="258"/>
    </row>
    <row r="62" spans="2:44" x14ac:dyDescent="0.35">
      <c r="B62" s="161" t="s">
        <v>62</v>
      </c>
      <c r="C62" s="162" t="s">
        <v>66</v>
      </c>
      <c r="D62" s="33">
        <v>0</v>
      </c>
      <c r="E62" s="33">
        <v>0</v>
      </c>
      <c r="F62" s="33">
        <v>0</v>
      </c>
      <c r="G62" s="33">
        <v>0</v>
      </c>
      <c r="H62" s="33">
        <v>2.2408999999999998E-2</v>
      </c>
      <c r="I62" s="34">
        <v>7.6366000000000003E-2</v>
      </c>
      <c r="J62" s="33">
        <v>0</v>
      </c>
      <c r="K62" s="33">
        <v>0</v>
      </c>
      <c r="L62" s="33">
        <v>0</v>
      </c>
      <c r="M62" s="33">
        <v>0</v>
      </c>
      <c r="N62" s="33">
        <v>0</v>
      </c>
      <c r="O62" s="33">
        <v>0</v>
      </c>
      <c r="P62" s="33">
        <v>4.8690000000000001E-3</v>
      </c>
      <c r="Q62" s="33">
        <v>1.754E-2</v>
      </c>
      <c r="R62" s="33">
        <v>1.5625E-2</v>
      </c>
      <c r="S62" s="33">
        <v>1.8236000000000002E-2</v>
      </c>
      <c r="T62" s="33">
        <v>1.9698E-2</v>
      </c>
      <c r="U62" s="33">
        <v>2.2807000000000001E-2</v>
      </c>
      <c r="V62" s="33">
        <v>2.6689000000000001E-2</v>
      </c>
      <c r="W62" s="33">
        <v>3.2139000000000001E-2</v>
      </c>
      <c r="X62" s="50">
        <v>3.3683999999999999E-2</v>
      </c>
      <c r="Y62" s="258"/>
      <c r="Z62" s="258"/>
      <c r="AA62" s="258"/>
      <c r="AB62" s="258"/>
      <c r="AC62" s="258"/>
      <c r="AD62" s="258"/>
      <c r="AE62" s="258"/>
      <c r="AF62" s="258"/>
      <c r="AG62" s="258"/>
      <c r="AH62" s="258"/>
      <c r="AI62" s="258"/>
      <c r="AJ62" s="258"/>
      <c r="AK62" s="258"/>
      <c r="AL62" s="258"/>
      <c r="AM62" s="258"/>
      <c r="AN62" s="258"/>
      <c r="AO62" s="258"/>
      <c r="AP62" s="258"/>
      <c r="AQ62" s="258"/>
      <c r="AR62" s="258"/>
    </row>
    <row r="63" spans="2:44" x14ac:dyDescent="0.35">
      <c r="B63" s="161" t="s">
        <v>63</v>
      </c>
      <c r="C63" s="162" t="s">
        <v>66</v>
      </c>
      <c r="D63" s="33">
        <v>0</v>
      </c>
      <c r="E63" s="33">
        <v>0</v>
      </c>
      <c r="F63" s="33">
        <v>0</v>
      </c>
      <c r="G63" s="33">
        <v>0</v>
      </c>
      <c r="H63" s="33">
        <v>0</v>
      </c>
      <c r="I63" s="34">
        <v>0.24251700000000001</v>
      </c>
      <c r="J63" s="33">
        <v>0</v>
      </c>
      <c r="K63" s="33">
        <v>0</v>
      </c>
      <c r="L63" s="33">
        <v>0</v>
      </c>
      <c r="M63" s="33">
        <v>0</v>
      </c>
      <c r="N63" s="33">
        <v>0</v>
      </c>
      <c r="O63" s="33">
        <v>0</v>
      </c>
      <c r="P63" s="33">
        <v>0</v>
      </c>
      <c r="Q63" s="33">
        <v>0</v>
      </c>
      <c r="R63" s="33">
        <v>0</v>
      </c>
      <c r="S63" s="33">
        <v>1.1035E-2</v>
      </c>
      <c r="T63" s="33">
        <v>0.11786400000000001</v>
      </c>
      <c r="U63" s="33">
        <v>0.113618</v>
      </c>
      <c r="V63" s="33">
        <v>9.6074000000000007E-2</v>
      </c>
      <c r="W63" s="33">
        <v>9.3229999999999993E-2</v>
      </c>
      <c r="X63" s="50">
        <v>8.2007999999999998E-2</v>
      </c>
      <c r="Y63" s="258"/>
      <c r="Z63" s="258"/>
      <c r="AA63" s="258"/>
      <c r="AB63" s="258"/>
      <c r="AC63" s="258"/>
      <c r="AD63" s="258"/>
      <c r="AE63" s="258"/>
      <c r="AF63" s="258"/>
      <c r="AG63" s="258"/>
      <c r="AH63" s="258"/>
      <c r="AI63" s="258"/>
      <c r="AJ63" s="258"/>
      <c r="AK63" s="258"/>
      <c r="AL63" s="258"/>
      <c r="AM63" s="258"/>
      <c r="AN63" s="258"/>
      <c r="AO63" s="258"/>
      <c r="AP63" s="258"/>
      <c r="AQ63" s="258"/>
      <c r="AR63" s="258"/>
    </row>
    <row r="64" spans="2:44" x14ac:dyDescent="0.35">
      <c r="B64" s="161" t="s">
        <v>64</v>
      </c>
      <c r="C64" s="162" t="s">
        <v>66</v>
      </c>
      <c r="D64" s="33">
        <v>0</v>
      </c>
      <c r="E64" s="33">
        <v>0</v>
      </c>
      <c r="F64" s="33">
        <v>0</v>
      </c>
      <c r="G64" s="33">
        <v>0</v>
      </c>
      <c r="H64" s="33">
        <v>0</v>
      </c>
      <c r="I64" s="34">
        <v>2.9961000000000002E-2</v>
      </c>
      <c r="J64" s="33">
        <v>0</v>
      </c>
      <c r="K64" s="33">
        <v>0</v>
      </c>
      <c r="L64" s="33">
        <v>0</v>
      </c>
      <c r="M64" s="33">
        <v>0</v>
      </c>
      <c r="N64" s="33">
        <v>0</v>
      </c>
      <c r="O64" s="33">
        <v>0</v>
      </c>
      <c r="P64" s="33">
        <v>0</v>
      </c>
      <c r="Q64" s="33">
        <v>0</v>
      </c>
      <c r="R64" s="33">
        <v>0</v>
      </c>
      <c r="S64" s="33">
        <v>0</v>
      </c>
      <c r="T64" s="33">
        <v>1.4906000000000001E-2</v>
      </c>
      <c r="U64" s="33">
        <v>1.5055000000000001E-2</v>
      </c>
      <c r="V64" s="33">
        <v>3.7220999999999997E-2</v>
      </c>
      <c r="W64" s="33">
        <v>0.110487</v>
      </c>
      <c r="X64" s="50">
        <v>9.5604999999999996E-2</v>
      </c>
      <c r="Y64" s="258"/>
      <c r="Z64" s="258"/>
      <c r="AA64" s="258"/>
      <c r="AB64" s="258"/>
      <c r="AC64" s="258"/>
      <c r="AD64" s="258"/>
      <c r="AE64" s="258"/>
      <c r="AF64" s="258"/>
      <c r="AG64" s="258"/>
      <c r="AH64" s="258"/>
      <c r="AI64" s="258"/>
      <c r="AJ64" s="258"/>
      <c r="AK64" s="258"/>
      <c r="AL64" s="258"/>
      <c r="AM64" s="258"/>
      <c r="AN64" s="258"/>
      <c r="AO64" s="258"/>
      <c r="AP64" s="258"/>
      <c r="AQ64" s="258"/>
      <c r="AR64" s="258"/>
    </row>
    <row r="65" spans="2:44" x14ac:dyDescent="0.35">
      <c r="B65" s="174" t="s">
        <v>68</v>
      </c>
      <c r="C65" s="330" t="s">
        <v>44</v>
      </c>
      <c r="D65" s="333">
        <v>0.4682795698924731</v>
      </c>
      <c r="E65" s="333">
        <v>0.61747787610619476</v>
      </c>
      <c r="F65" s="333">
        <v>0.65691056910569112</v>
      </c>
      <c r="G65" s="333">
        <v>0.39837605633802819</v>
      </c>
      <c r="H65" s="333">
        <v>0.50869530516431927</v>
      </c>
      <c r="I65" s="334">
        <v>0.53714677207651085</v>
      </c>
      <c r="J65" s="333">
        <v>0.35040000000000004</v>
      </c>
      <c r="K65" s="333">
        <v>0.39804882629107985</v>
      </c>
      <c r="L65" s="333">
        <v>0.41079061032863851</v>
      </c>
      <c r="M65" s="333">
        <v>0.43426478873239438</v>
      </c>
      <c r="N65" s="333">
        <v>0.43141830985915497</v>
      </c>
      <c r="O65" s="333">
        <v>0.51631032863849768</v>
      </c>
      <c r="P65" s="333">
        <v>0.53940187793427241</v>
      </c>
      <c r="Q65" s="333">
        <v>0.54765070422535189</v>
      </c>
      <c r="R65" s="333">
        <v>0.50742100938967138</v>
      </c>
      <c r="S65" s="333">
        <v>0.56412199189327217</v>
      </c>
      <c r="T65" s="333">
        <v>0.56136882847163216</v>
      </c>
      <c r="U65" s="333">
        <v>0.5151572285837871</v>
      </c>
      <c r="V65" s="333">
        <v>0.55376771055031915</v>
      </c>
      <c r="W65" s="333">
        <v>0.62071536926147708</v>
      </c>
      <c r="X65" s="335">
        <v>0.68027397398406775</v>
      </c>
      <c r="Y65" s="258"/>
      <c r="Z65" s="258"/>
      <c r="AA65" s="258"/>
      <c r="AB65" s="258"/>
      <c r="AC65" s="258"/>
      <c r="AD65" s="258"/>
      <c r="AE65" s="258"/>
      <c r="AF65" s="258"/>
      <c r="AG65" s="258"/>
      <c r="AH65" s="258"/>
      <c r="AI65" s="258"/>
      <c r="AJ65" s="258"/>
      <c r="AK65" s="258"/>
      <c r="AL65" s="258"/>
      <c r="AM65" s="258"/>
      <c r="AN65" s="258"/>
      <c r="AO65" s="258"/>
      <c r="AP65" s="258"/>
      <c r="AQ65" s="258"/>
      <c r="AR65" s="258"/>
    </row>
    <row r="66" spans="2:44" x14ac:dyDescent="0.35">
      <c r="B66" s="161" t="s">
        <v>61</v>
      </c>
      <c r="C66" s="162" t="s">
        <v>44</v>
      </c>
      <c r="D66" s="51">
        <v>0.4682795698924731</v>
      </c>
      <c r="E66" s="51">
        <v>0.61747787610619476</v>
      </c>
      <c r="F66" s="51">
        <v>0.65691056910569112</v>
      </c>
      <c r="G66" s="51">
        <v>0.39837605633802819</v>
      </c>
      <c r="H66" s="51">
        <v>0.50606514084507048</v>
      </c>
      <c r="I66" s="61">
        <v>0.5351141725352111</v>
      </c>
      <c r="J66" s="51">
        <v>0.35040000000000004</v>
      </c>
      <c r="K66" s="51">
        <v>0.39804882629107985</v>
      </c>
      <c r="L66" s="51">
        <v>0.41079061032863851</v>
      </c>
      <c r="M66" s="51">
        <v>0.43426478873239438</v>
      </c>
      <c r="N66" s="51">
        <v>0.43141830985915497</v>
      </c>
      <c r="O66" s="51">
        <v>0.51631032863849768</v>
      </c>
      <c r="P66" s="51">
        <v>0.53711596244131465</v>
      </c>
      <c r="Q66" s="51">
        <v>0.5394159624413144</v>
      </c>
      <c r="R66" s="51">
        <v>0.50008532863849775</v>
      </c>
      <c r="S66" s="51">
        <v>0.55462453051643201</v>
      </c>
      <c r="T66" s="51">
        <v>0.56900798122065721</v>
      </c>
      <c r="U66" s="51">
        <v>0.51673884976525797</v>
      </c>
      <c r="V66" s="51">
        <v>0.56620774647887329</v>
      </c>
      <c r="W66" s="51">
        <f t="shared" ref="W66:X69" si="4">+W61/W56</f>
        <v>0.65370375586854468</v>
      </c>
      <c r="X66" s="52">
        <f t="shared" si="4"/>
        <v>0.69261607981220663</v>
      </c>
      <c r="Y66" s="258"/>
      <c r="Z66" s="258"/>
      <c r="AA66" s="258"/>
      <c r="AB66" s="258"/>
      <c r="AC66" s="258"/>
      <c r="AD66" s="258"/>
      <c r="AE66" s="258"/>
      <c r="AF66" s="258"/>
      <c r="AG66" s="258"/>
      <c r="AH66" s="258"/>
      <c r="AI66" s="258"/>
      <c r="AJ66" s="258"/>
      <c r="AK66" s="258"/>
      <c r="AL66" s="258"/>
      <c r="AM66" s="258"/>
      <c r="AN66" s="258"/>
      <c r="AO66" s="258"/>
      <c r="AP66" s="258"/>
      <c r="AQ66" s="258"/>
      <c r="AR66" s="258"/>
    </row>
    <row r="67" spans="2:44" x14ac:dyDescent="0.35">
      <c r="B67" s="161" t="s">
        <v>62</v>
      </c>
      <c r="C67" s="162" t="s">
        <v>44</v>
      </c>
      <c r="D67" s="33">
        <v>0</v>
      </c>
      <c r="E67" s="33">
        <v>0</v>
      </c>
      <c r="F67" s="33">
        <v>0</v>
      </c>
      <c r="G67" s="33">
        <v>0</v>
      </c>
      <c r="H67" s="33">
        <v>0</v>
      </c>
      <c r="I67" s="50">
        <v>0</v>
      </c>
      <c r="J67" s="33">
        <v>0</v>
      </c>
      <c r="K67" s="33">
        <v>0</v>
      </c>
      <c r="L67" s="33">
        <v>0</v>
      </c>
      <c r="M67" s="33">
        <v>0</v>
      </c>
      <c r="N67" s="33">
        <v>0</v>
      </c>
      <c r="O67" s="33">
        <v>0</v>
      </c>
      <c r="P67" s="33">
        <v>0</v>
      </c>
      <c r="Q67" s="33">
        <v>0</v>
      </c>
      <c r="R67" s="33">
        <v>0</v>
      </c>
      <c r="S67" s="53">
        <v>0</v>
      </c>
      <c r="T67" s="53">
        <v>0</v>
      </c>
      <c r="U67" s="53">
        <v>0</v>
      </c>
      <c r="V67" s="51">
        <v>0.71170666666666671</v>
      </c>
      <c r="W67" s="51">
        <f t="shared" si="4"/>
        <v>0.85704000000000002</v>
      </c>
      <c r="X67" s="52">
        <f t="shared" si="4"/>
        <v>0.89824000000000004</v>
      </c>
      <c r="Y67" s="258"/>
      <c r="Z67" s="258"/>
      <c r="AA67" s="258"/>
      <c r="AB67" s="258"/>
      <c r="AC67" s="258"/>
      <c r="AD67" s="258"/>
      <c r="AE67" s="258"/>
      <c r="AF67" s="258"/>
      <c r="AG67" s="258"/>
      <c r="AH67" s="258"/>
      <c r="AI67" s="258"/>
      <c r="AJ67" s="258"/>
      <c r="AK67" s="258"/>
      <c r="AL67" s="258"/>
      <c r="AM67" s="258"/>
      <c r="AN67" s="258"/>
      <c r="AO67" s="258"/>
      <c r="AP67" s="258"/>
      <c r="AQ67" s="258"/>
      <c r="AR67" s="258"/>
    </row>
    <row r="68" spans="2:44" x14ac:dyDescent="0.35">
      <c r="B68" s="161" t="s">
        <v>63</v>
      </c>
      <c r="C68" s="162" t="s">
        <v>44</v>
      </c>
      <c r="D68" s="33">
        <v>0</v>
      </c>
      <c r="E68" s="33">
        <v>0</v>
      </c>
      <c r="F68" s="33">
        <v>0</v>
      </c>
      <c r="G68" s="33">
        <v>0</v>
      </c>
      <c r="H68" s="33">
        <v>0</v>
      </c>
      <c r="I68" s="61">
        <v>0.7056094459944201</v>
      </c>
      <c r="J68" s="33">
        <v>0</v>
      </c>
      <c r="K68" s="33">
        <v>0</v>
      </c>
      <c r="L68" s="33">
        <v>0</v>
      </c>
      <c r="M68" s="33">
        <v>0</v>
      </c>
      <c r="N68" s="33">
        <v>0</v>
      </c>
      <c r="O68" s="33">
        <v>0</v>
      </c>
      <c r="P68" s="33">
        <v>0</v>
      </c>
      <c r="Q68" s="33">
        <v>0</v>
      </c>
      <c r="R68" s="33">
        <v>0</v>
      </c>
      <c r="S68" s="51">
        <v>0.68850854700854691</v>
      </c>
      <c r="T68" s="51">
        <v>0.71940401337792648</v>
      </c>
      <c r="U68" s="51">
        <v>0.69348779264214044</v>
      </c>
      <c r="V68" s="51">
        <v>0.59122461538461546</v>
      </c>
      <c r="W68" s="51">
        <f t="shared" si="4"/>
        <v>0.57372307692307689</v>
      </c>
      <c r="X68" s="52">
        <f t="shared" si="4"/>
        <v>0.50466461538461538</v>
      </c>
      <c r="Y68" s="258"/>
      <c r="Z68" s="258"/>
      <c r="AA68" s="258"/>
      <c r="AB68" s="258"/>
      <c r="AC68" s="258"/>
      <c r="AD68" s="258"/>
      <c r="AE68" s="258"/>
      <c r="AF68" s="258"/>
      <c r="AG68" s="258"/>
      <c r="AH68" s="258"/>
      <c r="AI68" s="258"/>
      <c r="AJ68" s="258"/>
      <c r="AK68" s="258"/>
      <c r="AL68" s="258"/>
      <c r="AM68" s="258"/>
      <c r="AN68" s="258"/>
      <c r="AO68" s="258"/>
      <c r="AP68" s="258"/>
      <c r="AQ68" s="258"/>
      <c r="AR68" s="258"/>
    </row>
    <row r="69" spans="2:44" x14ac:dyDescent="0.35">
      <c r="B69" s="161" t="s">
        <v>64</v>
      </c>
      <c r="C69" s="162" t="s">
        <v>44</v>
      </c>
      <c r="D69" s="33">
        <v>0</v>
      </c>
      <c r="E69" s="33">
        <v>0</v>
      </c>
      <c r="F69" s="33">
        <v>0</v>
      </c>
      <c r="G69" s="33">
        <v>0</v>
      </c>
      <c r="H69" s="33">
        <v>0</v>
      </c>
      <c r="I69" s="61">
        <v>0.10954661791590493</v>
      </c>
      <c r="J69" s="33">
        <v>0</v>
      </c>
      <c r="K69" s="33">
        <v>0</v>
      </c>
      <c r="L69" s="33">
        <v>0</v>
      </c>
      <c r="M69" s="33">
        <v>0</v>
      </c>
      <c r="N69" s="33">
        <v>0</v>
      </c>
      <c r="O69" s="33">
        <v>0</v>
      </c>
      <c r="P69" s="33">
        <v>0</v>
      </c>
      <c r="Q69" s="33">
        <v>0</v>
      </c>
      <c r="R69" s="33">
        <v>0</v>
      </c>
      <c r="S69" s="53">
        <v>0</v>
      </c>
      <c r="T69" s="51">
        <v>0.10900182815356489</v>
      </c>
      <c r="U69" s="51">
        <v>0.11009140767824496</v>
      </c>
      <c r="V69" s="51">
        <v>0.27218281535648992</v>
      </c>
      <c r="W69" s="51">
        <f t="shared" si="4"/>
        <v>0.74028140703517598</v>
      </c>
      <c r="X69" s="52">
        <f t="shared" si="4"/>
        <v>0.64056951423785591</v>
      </c>
      <c r="Y69" s="258"/>
      <c r="Z69" s="258"/>
      <c r="AA69" s="258"/>
      <c r="AB69" s="258"/>
      <c r="AC69" s="258"/>
      <c r="AD69" s="258"/>
      <c r="AE69" s="258"/>
      <c r="AF69" s="258"/>
      <c r="AG69" s="258"/>
      <c r="AH69" s="258"/>
      <c r="AI69" s="258"/>
      <c r="AJ69" s="258"/>
      <c r="AK69" s="258"/>
      <c r="AL69" s="258"/>
      <c r="AM69" s="258"/>
      <c r="AN69" s="258"/>
      <c r="AO69" s="258"/>
      <c r="AP69" s="258"/>
      <c r="AQ69" s="258"/>
      <c r="AR69" s="258"/>
    </row>
    <row r="70" spans="2:44" x14ac:dyDescent="0.35">
      <c r="B70" s="174" t="s">
        <v>69</v>
      </c>
      <c r="C70" s="330" t="s">
        <v>70</v>
      </c>
      <c r="D70" s="336">
        <v>143.15299999999999</v>
      </c>
      <c r="E70" s="336">
        <v>150.11199999999999</v>
      </c>
      <c r="F70" s="336">
        <v>132.06200000000001</v>
      </c>
      <c r="G70" s="336">
        <v>77.223192999999995</v>
      </c>
      <c r="H70" s="336">
        <v>165.452</v>
      </c>
      <c r="I70" s="337">
        <v>777.3309999999999</v>
      </c>
      <c r="J70" s="338">
        <v>20.395</v>
      </c>
      <c r="K70" s="338">
        <v>21.233000000000001</v>
      </c>
      <c r="L70" s="338">
        <v>13.388999999999999</v>
      </c>
      <c r="M70" s="338">
        <v>22.206192999999999</v>
      </c>
      <c r="N70" s="338">
        <v>43.978999999999999</v>
      </c>
      <c r="O70" s="338">
        <v>37.576000000000001</v>
      </c>
      <c r="P70" s="338">
        <v>41.588000000000001</v>
      </c>
      <c r="Q70" s="338">
        <v>42.308999999999997</v>
      </c>
      <c r="R70" s="338">
        <v>57.970999999999997</v>
      </c>
      <c r="S70" s="338">
        <v>61.69</v>
      </c>
      <c r="T70" s="338">
        <v>312.28899999999999</v>
      </c>
      <c r="U70" s="338">
        <v>345.38099999999997</v>
      </c>
      <c r="V70" s="338">
        <v>332.80399999999997</v>
      </c>
      <c r="W70" s="338">
        <f>+W71+W72</f>
        <v>383.81700000000001</v>
      </c>
      <c r="X70" s="339">
        <f>+X71+X72</f>
        <v>317.55700000000002</v>
      </c>
      <c r="Y70" s="258"/>
      <c r="Z70" s="258"/>
      <c r="AA70" s="258"/>
      <c r="AB70" s="258"/>
      <c r="AC70" s="258"/>
      <c r="AD70" s="258"/>
      <c r="AE70" s="258"/>
      <c r="AF70" s="258"/>
      <c r="AG70" s="258"/>
      <c r="AH70" s="258"/>
      <c r="AI70" s="258"/>
      <c r="AJ70" s="258"/>
      <c r="AK70" s="258"/>
      <c r="AL70" s="258"/>
      <c r="AM70" s="258"/>
      <c r="AN70" s="258"/>
      <c r="AO70" s="258"/>
      <c r="AP70" s="258"/>
      <c r="AQ70" s="258"/>
      <c r="AR70" s="258"/>
    </row>
    <row r="71" spans="2:44" x14ac:dyDescent="0.35">
      <c r="B71" s="161" t="s">
        <v>61</v>
      </c>
      <c r="C71" s="162" t="s">
        <v>70</v>
      </c>
      <c r="D71" s="55">
        <v>143.15299999999999</v>
      </c>
      <c r="E71" s="55">
        <v>150.11199999999999</v>
      </c>
      <c r="F71" s="55">
        <v>132.06200000000001</v>
      </c>
      <c r="G71" s="55">
        <v>77.223192999999995</v>
      </c>
      <c r="H71" s="55">
        <v>165.452</v>
      </c>
      <c r="I71" s="163">
        <v>245.44599999999991</v>
      </c>
      <c r="J71" s="55">
        <v>20.395</v>
      </c>
      <c r="K71" s="55">
        <v>21.233000000000001</v>
      </c>
      <c r="L71" s="55">
        <v>13.388999999999999</v>
      </c>
      <c r="M71" s="55">
        <v>22.206192999999999</v>
      </c>
      <c r="N71" s="55">
        <v>43.978999999999999</v>
      </c>
      <c r="O71" s="55">
        <v>37.576000000000001</v>
      </c>
      <c r="P71" s="55">
        <v>41.588000000000001</v>
      </c>
      <c r="Q71" s="55">
        <v>42.308999999999997</v>
      </c>
      <c r="R71" s="55">
        <v>57.970999999999997</v>
      </c>
      <c r="S71" s="55">
        <v>61.69</v>
      </c>
      <c r="T71" s="55">
        <v>61.911000000000001</v>
      </c>
      <c r="U71" s="55">
        <v>63.873999999999967</v>
      </c>
      <c r="V71" s="55">
        <v>83.415999999999997</v>
      </c>
      <c r="W71" s="55">
        <v>102.509</v>
      </c>
      <c r="X71" s="56">
        <v>94.497</v>
      </c>
      <c r="Y71" s="258"/>
      <c r="Z71" s="258"/>
      <c r="AA71" s="258"/>
      <c r="AB71" s="258"/>
      <c r="AC71" s="258"/>
      <c r="AD71" s="258"/>
      <c r="AE71" s="258"/>
      <c r="AF71" s="258"/>
      <c r="AG71" s="258"/>
      <c r="AH71" s="258"/>
      <c r="AI71" s="258"/>
      <c r="AJ71" s="258"/>
      <c r="AK71" s="258"/>
      <c r="AL71" s="258"/>
      <c r="AM71" s="258"/>
      <c r="AN71" s="258"/>
      <c r="AO71" s="258"/>
      <c r="AP71" s="258"/>
      <c r="AQ71" s="258"/>
      <c r="AR71" s="258"/>
    </row>
    <row r="72" spans="2:44" x14ac:dyDescent="0.35">
      <c r="B72" s="161" t="s">
        <v>71</v>
      </c>
      <c r="C72" s="162" t="s">
        <v>70</v>
      </c>
      <c r="D72" s="55">
        <v>0</v>
      </c>
      <c r="E72" s="55">
        <v>0</v>
      </c>
      <c r="F72" s="55">
        <v>0</v>
      </c>
      <c r="G72" s="55">
        <v>0</v>
      </c>
      <c r="H72" s="55">
        <v>0</v>
      </c>
      <c r="I72" s="163">
        <v>531.88499999999999</v>
      </c>
      <c r="J72" s="55">
        <v>0</v>
      </c>
      <c r="K72" s="55">
        <v>0</v>
      </c>
      <c r="L72" s="55">
        <v>0</v>
      </c>
      <c r="M72" s="55">
        <v>0</v>
      </c>
      <c r="N72" s="55">
        <v>0</v>
      </c>
      <c r="O72" s="55">
        <v>0</v>
      </c>
      <c r="P72" s="55">
        <v>0</v>
      </c>
      <c r="Q72" s="55">
        <v>0</v>
      </c>
      <c r="R72" s="55">
        <v>0</v>
      </c>
      <c r="S72" s="55">
        <v>0</v>
      </c>
      <c r="T72" s="55">
        <v>250.37799999999999</v>
      </c>
      <c r="U72" s="55">
        <v>281.50700000000001</v>
      </c>
      <c r="V72" s="55">
        <v>249.38800000000001</v>
      </c>
      <c r="W72" s="55">
        <v>281.30799999999999</v>
      </c>
      <c r="X72" s="56">
        <v>223.06</v>
      </c>
      <c r="Y72" s="258"/>
      <c r="Z72" s="258"/>
      <c r="AA72" s="258"/>
      <c r="AB72" s="258"/>
      <c r="AC72" s="258"/>
      <c r="AD72" s="258"/>
      <c r="AE72" s="258"/>
      <c r="AF72" s="258"/>
      <c r="AG72" s="258"/>
      <c r="AH72" s="258"/>
      <c r="AI72" s="258"/>
      <c r="AJ72" s="258"/>
      <c r="AK72" s="258"/>
      <c r="AL72" s="258"/>
      <c r="AM72" s="258"/>
      <c r="AN72" s="258"/>
      <c r="AO72" s="258"/>
      <c r="AP72" s="258"/>
      <c r="AQ72" s="258"/>
      <c r="AR72" s="258"/>
    </row>
    <row r="73" spans="2:44" x14ac:dyDescent="0.35">
      <c r="B73" s="174" t="s">
        <v>72</v>
      </c>
      <c r="C73" s="340" t="s">
        <v>73</v>
      </c>
      <c r="D73" s="341">
        <v>366.86199999999997</v>
      </c>
      <c r="E73" s="341">
        <v>493.31</v>
      </c>
      <c r="F73" s="341">
        <v>253.755</v>
      </c>
      <c r="G73" s="341">
        <v>61.35</v>
      </c>
      <c r="H73" s="341">
        <v>236.99100000000001</v>
      </c>
      <c r="I73" s="342">
        <v>669.928</v>
      </c>
      <c r="J73" s="341">
        <v>0</v>
      </c>
      <c r="K73" s="341">
        <v>0</v>
      </c>
      <c r="L73" s="341">
        <v>0</v>
      </c>
      <c r="M73" s="341">
        <v>61.35</v>
      </c>
      <c r="N73" s="341">
        <v>89.953000000000003</v>
      </c>
      <c r="O73" s="341">
        <v>26.244</v>
      </c>
      <c r="P73" s="341">
        <v>0</v>
      </c>
      <c r="Q73" s="341">
        <v>120.79400000000001</v>
      </c>
      <c r="R73" s="341">
        <v>414.476</v>
      </c>
      <c r="S73" s="341">
        <v>66.099999999999994</v>
      </c>
      <c r="T73" s="341">
        <v>1.823</v>
      </c>
      <c r="U73" s="341">
        <v>187.529</v>
      </c>
      <c r="V73" s="341">
        <v>379.80099999999999</v>
      </c>
      <c r="W73" s="341">
        <v>17.741</v>
      </c>
      <c r="X73" s="343">
        <v>0.04</v>
      </c>
      <c r="Y73" s="258"/>
      <c r="Z73" s="258"/>
      <c r="AA73" s="258"/>
      <c r="AB73" s="258"/>
      <c r="AC73" s="258"/>
      <c r="AD73" s="258"/>
      <c r="AE73" s="258"/>
      <c r="AF73" s="258"/>
      <c r="AG73" s="258"/>
      <c r="AH73" s="258"/>
      <c r="AI73" s="258"/>
      <c r="AJ73" s="258"/>
      <c r="AK73" s="258"/>
      <c r="AL73" s="258"/>
      <c r="AM73" s="258"/>
      <c r="AN73" s="258"/>
      <c r="AO73" s="258"/>
      <c r="AP73" s="258"/>
      <c r="AQ73" s="258"/>
      <c r="AR73" s="258"/>
    </row>
    <row r="74" spans="2:44" x14ac:dyDescent="0.35">
      <c r="B74" s="165" t="s">
        <v>61</v>
      </c>
      <c r="C74" s="164" t="s">
        <v>73</v>
      </c>
      <c r="D74" s="55">
        <v>366.86199999999997</v>
      </c>
      <c r="E74" s="55">
        <v>493.31</v>
      </c>
      <c r="F74" s="55">
        <v>253.755</v>
      </c>
      <c r="G74" s="55">
        <v>61.35</v>
      </c>
      <c r="H74" s="55">
        <v>236.99100000000001</v>
      </c>
      <c r="I74" s="163">
        <v>596.72799999999995</v>
      </c>
      <c r="J74" s="55">
        <v>0</v>
      </c>
      <c r="K74" s="55">
        <v>0</v>
      </c>
      <c r="L74" s="55">
        <v>0</v>
      </c>
      <c r="M74" s="55">
        <v>61.35</v>
      </c>
      <c r="N74" s="55">
        <v>89.953000000000003</v>
      </c>
      <c r="O74" s="55">
        <v>26.244</v>
      </c>
      <c r="P74" s="55">
        <v>0</v>
      </c>
      <c r="Q74" s="55">
        <v>120.79400000000001</v>
      </c>
      <c r="R74" s="55">
        <v>372.69799999999998</v>
      </c>
      <c r="S74" s="55">
        <v>42.206999999999987</v>
      </c>
      <c r="T74" s="55">
        <v>6.6613381477509392E-15</v>
      </c>
      <c r="U74" s="55">
        <v>181.82299999999998</v>
      </c>
      <c r="V74" s="55">
        <v>379.05599999999998</v>
      </c>
      <c r="W74" s="55">
        <v>17.741</v>
      </c>
      <c r="X74" s="56">
        <v>0.04</v>
      </c>
      <c r="Y74" s="258"/>
      <c r="Z74" s="258"/>
      <c r="AA74" s="258"/>
      <c r="AB74" s="258"/>
      <c r="AC74" s="258"/>
      <c r="AD74" s="258"/>
      <c r="AE74" s="258"/>
      <c r="AF74" s="258"/>
      <c r="AG74" s="258"/>
      <c r="AH74" s="258"/>
      <c r="AI74" s="258"/>
      <c r="AJ74" s="258"/>
      <c r="AK74" s="258"/>
      <c r="AL74" s="258"/>
      <c r="AM74" s="258"/>
      <c r="AN74" s="258"/>
      <c r="AO74" s="258"/>
      <c r="AP74" s="258"/>
      <c r="AQ74" s="258"/>
      <c r="AR74" s="258"/>
    </row>
    <row r="75" spans="2:44" x14ac:dyDescent="0.35">
      <c r="B75" s="166" t="s">
        <v>74</v>
      </c>
      <c r="C75" s="236" t="s">
        <v>73</v>
      </c>
      <c r="D75" s="57">
        <v>0</v>
      </c>
      <c r="E75" s="57">
        <v>0</v>
      </c>
      <c r="F75" s="57">
        <v>0</v>
      </c>
      <c r="G75" s="57">
        <v>0</v>
      </c>
      <c r="H75" s="57">
        <v>0</v>
      </c>
      <c r="I75" s="167">
        <v>73.2</v>
      </c>
      <c r="J75" s="55">
        <v>0</v>
      </c>
      <c r="K75" s="55">
        <v>0</v>
      </c>
      <c r="L75" s="55">
        <v>0</v>
      </c>
      <c r="M75" s="55">
        <v>0</v>
      </c>
      <c r="N75" s="55">
        <v>0</v>
      </c>
      <c r="O75" s="55">
        <v>0</v>
      </c>
      <c r="P75" s="57">
        <v>0</v>
      </c>
      <c r="Q75" s="57">
        <v>0</v>
      </c>
      <c r="R75" s="57">
        <v>41.777999999999999</v>
      </c>
      <c r="S75" s="57">
        <v>23.893000000000008</v>
      </c>
      <c r="T75" s="57">
        <v>1.8229999999999933</v>
      </c>
      <c r="U75" s="57">
        <v>5.7060000000000031</v>
      </c>
      <c r="V75" s="57">
        <v>0.745</v>
      </c>
      <c r="W75" s="57">
        <v>0</v>
      </c>
      <c r="X75" s="297">
        <v>0</v>
      </c>
      <c r="Y75" s="258"/>
      <c r="Z75" s="258"/>
      <c r="AA75" s="258"/>
      <c r="AB75" s="258"/>
      <c r="AC75" s="258"/>
      <c r="AD75" s="258"/>
      <c r="AE75" s="258"/>
      <c r="AF75" s="258"/>
      <c r="AG75" s="258"/>
      <c r="AH75" s="258"/>
      <c r="AI75" s="258"/>
      <c r="AJ75" s="258"/>
      <c r="AK75" s="258"/>
      <c r="AL75" s="258"/>
      <c r="AM75" s="258"/>
      <c r="AN75" s="258"/>
      <c r="AO75" s="258"/>
      <c r="AP75" s="258"/>
      <c r="AQ75" s="258"/>
      <c r="AR75" s="258"/>
    </row>
    <row r="76" spans="2:44" x14ac:dyDescent="0.35">
      <c r="B76" s="237" t="s">
        <v>75</v>
      </c>
      <c r="C76" s="240"/>
      <c r="D76" s="239"/>
      <c r="E76" s="239"/>
      <c r="F76" s="239"/>
      <c r="G76" s="239"/>
      <c r="H76" s="239"/>
      <c r="I76" s="241"/>
      <c r="J76" s="239"/>
      <c r="K76" s="239"/>
      <c r="L76" s="239"/>
      <c r="M76" s="239"/>
      <c r="N76" s="239"/>
      <c r="O76" s="239"/>
      <c r="P76" s="239"/>
      <c r="Q76" s="239"/>
      <c r="R76" s="239"/>
      <c r="S76" s="239"/>
      <c r="T76" s="239"/>
      <c r="U76" s="239"/>
      <c r="V76" s="239"/>
      <c r="W76" s="239"/>
      <c r="X76" s="240"/>
      <c r="Y76" s="258"/>
      <c r="Z76" s="258"/>
      <c r="AA76" s="258"/>
      <c r="AB76" s="258"/>
      <c r="AC76" s="258"/>
      <c r="AD76" s="258"/>
      <c r="AE76" s="258"/>
      <c r="AF76" s="258"/>
      <c r="AG76" s="258"/>
      <c r="AH76" s="258"/>
      <c r="AI76" s="258"/>
      <c r="AJ76" s="258"/>
      <c r="AK76" s="258"/>
      <c r="AL76" s="258"/>
      <c r="AM76" s="258"/>
      <c r="AN76" s="258"/>
      <c r="AO76" s="258"/>
      <c r="AP76" s="258"/>
      <c r="AQ76" s="159"/>
    </row>
    <row r="77" spans="2:44" x14ac:dyDescent="0.35">
      <c r="B77" s="146" t="s">
        <v>76</v>
      </c>
      <c r="C77" s="27" t="s">
        <v>77</v>
      </c>
      <c r="D77" s="33">
        <v>408</v>
      </c>
      <c r="E77" s="33">
        <v>550</v>
      </c>
      <c r="F77" s="33">
        <v>550</v>
      </c>
      <c r="G77" s="33">
        <v>550</v>
      </c>
      <c r="H77" s="33">
        <v>550</v>
      </c>
      <c r="I77" s="58">
        <v>550.51202745300009</v>
      </c>
      <c r="J77" s="33">
        <v>550</v>
      </c>
      <c r="K77" s="33">
        <v>550</v>
      </c>
      <c r="L77" s="33">
        <v>550</v>
      </c>
      <c r="M77" s="33">
        <v>550</v>
      </c>
      <c r="N77" s="33">
        <v>550</v>
      </c>
      <c r="O77" s="33">
        <v>550</v>
      </c>
      <c r="P77" s="33">
        <v>550</v>
      </c>
      <c r="Q77" s="33">
        <v>550</v>
      </c>
      <c r="R77" s="33">
        <v>550</v>
      </c>
      <c r="S77" s="33">
        <v>550</v>
      </c>
      <c r="T77" s="33">
        <v>550</v>
      </c>
      <c r="U77" s="33">
        <v>550.51202745300009</v>
      </c>
      <c r="V77" s="246">
        <v>550.51202745299997</v>
      </c>
      <c r="W77" s="246">
        <f>+V77</f>
        <v>550.51202745299997</v>
      </c>
      <c r="X77" s="50">
        <v>550.51202745299997</v>
      </c>
      <c r="Y77" s="258"/>
      <c r="Z77" s="258"/>
      <c r="AA77" s="258"/>
      <c r="AB77" s="258"/>
      <c r="AC77" s="258"/>
      <c r="AD77" s="258"/>
      <c r="AE77" s="258"/>
      <c r="AF77" s="258"/>
      <c r="AG77" s="258"/>
      <c r="AH77" s="258"/>
      <c r="AI77" s="258"/>
      <c r="AJ77" s="258"/>
      <c r="AK77" s="258"/>
      <c r="AL77" s="258"/>
      <c r="AM77" s="258"/>
      <c r="AN77" s="258"/>
      <c r="AO77" s="258"/>
      <c r="AP77" s="258"/>
      <c r="AQ77" s="258"/>
      <c r="AR77" s="258"/>
    </row>
    <row r="78" spans="2:44" x14ac:dyDescent="0.35">
      <c r="B78" s="259" t="s">
        <v>78</v>
      </c>
      <c r="C78" s="260" t="s">
        <v>77</v>
      </c>
      <c r="D78" s="33">
        <v>43.5</v>
      </c>
      <c r="E78" s="33">
        <v>84.8</v>
      </c>
      <c r="F78" s="33">
        <v>88.7</v>
      </c>
      <c r="G78" s="33">
        <v>89</v>
      </c>
      <c r="H78" s="33">
        <v>107.47048775204999</v>
      </c>
      <c r="I78" s="34">
        <f>+U78</f>
        <v>110.26933298205</v>
      </c>
      <c r="J78" s="33">
        <v>88.72999999999999</v>
      </c>
      <c r="K78" s="33">
        <v>89</v>
      </c>
      <c r="L78" s="33">
        <v>89</v>
      </c>
      <c r="M78" s="33">
        <v>89</v>
      </c>
      <c r="N78" s="33">
        <v>107.01772052204998</v>
      </c>
      <c r="O78" s="33">
        <v>107.01772052204998</v>
      </c>
      <c r="P78" s="33">
        <v>107.51768786205</v>
      </c>
      <c r="Q78" s="33">
        <v>107.47048775204999</v>
      </c>
      <c r="R78" s="33">
        <v>109.40164507205</v>
      </c>
      <c r="S78" s="33">
        <v>110.14881097205</v>
      </c>
      <c r="T78" s="33">
        <v>110.26933298205</v>
      </c>
      <c r="U78" s="33">
        <f>T78</f>
        <v>110.26933298205</v>
      </c>
      <c r="V78" s="33">
        <f>U78</f>
        <v>110.26933298205</v>
      </c>
      <c r="W78" s="33">
        <f>+V78</f>
        <v>110.26933298205</v>
      </c>
      <c r="X78" s="50">
        <v>110.26933298205</v>
      </c>
      <c r="Y78" s="258"/>
      <c r="Z78" s="258"/>
      <c r="AA78" s="258"/>
      <c r="AB78" s="258"/>
      <c r="AC78" s="258"/>
      <c r="AD78" s="258"/>
      <c r="AE78" s="258"/>
      <c r="AF78" s="258"/>
      <c r="AG78" s="258"/>
      <c r="AH78" s="258"/>
      <c r="AI78" s="258"/>
      <c r="AJ78" s="258"/>
      <c r="AK78" s="258"/>
      <c r="AL78" s="258"/>
      <c r="AM78" s="258"/>
      <c r="AN78" s="258"/>
      <c r="AO78" s="258"/>
      <c r="AP78" s="258"/>
      <c r="AQ78" s="258"/>
      <c r="AR78" s="258"/>
    </row>
    <row r="79" spans="2:44" x14ac:dyDescent="0.35">
      <c r="B79" s="146" t="s">
        <v>79</v>
      </c>
      <c r="C79" s="27" t="s">
        <v>77</v>
      </c>
      <c r="D79" s="33">
        <v>33</v>
      </c>
      <c r="E79" s="33">
        <v>74.3</v>
      </c>
      <c r="F79" s="33">
        <v>74.7</v>
      </c>
      <c r="G79" s="33">
        <v>75</v>
      </c>
      <c r="H79" s="33">
        <v>96.761559059999996</v>
      </c>
      <c r="I79" s="34">
        <v>97.664681880000003</v>
      </c>
      <c r="J79" s="33">
        <v>74.72999999999999</v>
      </c>
      <c r="K79" s="33">
        <v>75</v>
      </c>
      <c r="L79" s="33">
        <v>75</v>
      </c>
      <c r="M79" s="33">
        <v>75</v>
      </c>
      <c r="N79" s="33">
        <v>96.308791830000004</v>
      </c>
      <c r="O79" s="33">
        <v>96.308791830000004</v>
      </c>
      <c r="P79" s="33">
        <v>96.758791830000007</v>
      </c>
      <c r="Q79" s="33">
        <v>96.761559059999996</v>
      </c>
      <c r="R79" s="33">
        <v>98.066356109999987</v>
      </c>
      <c r="S79" s="33">
        <v>98.813522009999986</v>
      </c>
      <c r="T79" s="33">
        <v>98.903588880000001</v>
      </c>
      <c r="U79" s="33">
        <v>97.664681880000003</v>
      </c>
      <c r="V79" s="246">
        <v>97.69668188</v>
      </c>
      <c r="W79" s="246">
        <v>98.708098700000022</v>
      </c>
      <c r="X79" s="50">
        <v>98.938025520000025</v>
      </c>
      <c r="Y79" s="258"/>
      <c r="Z79" s="258"/>
      <c r="AA79" s="258"/>
      <c r="AB79" s="258"/>
      <c r="AC79" s="258"/>
      <c r="AD79" s="258"/>
      <c r="AE79" s="258"/>
      <c r="AF79" s="258"/>
      <c r="AG79" s="258"/>
      <c r="AH79" s="258"/>
      <c r="AI79" s="258"/>
      <c r="AJ79" s="258"/>
      <c r="AK79" s="258"/>
      <c r="AL79" s="258"/>
      <c r="AM79" s="258"/>
      <c r="AN79" s="258"/>
      <c r="AO79" s="258"/>
      <c r="AP79" s="258"/>
      <c r="AQ79" s="258"/>
      <c r="AR79" s="258"/>
    </row>
    <row r="80" spans="2:44" x14ac:dyDescent="0.35">
      <c r="B80" s="174" t="s">
        <v>80</v>
      </c>
      <c r="C80" s="139" t="s">
        <v>77</v>
      </c>
      <c r="D80" s="332">
        <v>21.1</v>
      </c>
      <c r="E80" s="332">
        <v>51.88807319</v>
      </c>
      <c r="F80" s="332">
        <v>57.288073190000006</v>
      </c>
      <c r="G80" s="332">
        <v>60.240573190000006</v>
      </c>
      <c r="H80" s="332">
        <v>64.413103856999967</v>
      </c>
      <c r="I80" s="331">
        <v>67.309934046999999</v>
      </c>
      <c r="J80" s="332">
        <v>58.345073190000001</v>
      </c>
      <c r="K80" s="332">
        <v>59.451073190000002</v>
      </c>
      <c r="L80" s="332">
        <v>59.809073189999992</v>
      </c>
      <c r="M80" s="332">
        <v>60.240573190000006</v>
      </c>
      <c r="N80" s="332">
        <v>63.793568829999998</v>
      </c>
      <c r="O80" s="332">
        <v>64.403568829999998</v>
      </c>
      <c r="P80" s="332">
        <v>64.843568829999995</v>
      </c>
      <c r="Q80" s="332">
        <v>64.413103856999967</v>
      </c>
      <c r="R80" s="332">
        <v>65.331445786999993</v>
      </c>
      <c r="S80" s="332">
        <v>66.078782257</v>
      </c>
      <c r="T80" s="332">
        <v>66.453999999999994</v>
      </c>
      <c r="U80" s="332">
        <v>67.309934046999999</v>
      </c>
      <c r="V80" s="344">
        <v>68.687065757000028</v>
      </c>
      <c r="W80" s="344">
        <v>69.317727157000007</v>
      </c>
      <c r="X80" s="331">
        <v>70.017742467000005</v>
      </c>
      <c r="Y80" s="258"/>
      <c r="Z80" s="258"/>
      <c r="AA80" s="258"/>
      <c r="AB80" s="258"/>
      <c r="AC80" s="258"/>
      <c r="AD80" s="258"/>
      <c r="AE80" s="258"/>
      <c r="AF80" s="258"/>
      <c r="AG80" s="258"/>
      <c r="AH80" s="258"/>
      <c r="AI80" s="258"/>
      <c r="AJ80" s="258"/>
      <c r="AK80" s="258"/>
      <c r="AL80" s="258"/>
      <c r="AM80" s="258"/>
      <c r="AN80" s="258"/>
      <c r="AO80" s="258"/>
      <c r="AP80" s="258"/>
      <c r="AQ80" s="258"/>
      <c r="AR80" s="258"/>
    </row>
    <row r="81" spans="2:44" x14ac:dyDescent="0.35">
      <c r="B81" s="146" t="s">
        <v>81</v>
      </c>
      <c r="C81" s="27" t="s">
        <v>44</v>
      </c>
      <c r="D81" s="51">
        <f t="shared" ref="D81:V81" si="5">+D80/D79</f>
        <v>0.6393939393939394</v>
      </c>
      <c r="E81" s="51">
        <f t="shared" si="5"/>
        <v>0.69835899313593541</v>
      </c>
      <c r="F81" s="51">
        <f t="shared" si="5"/>
        <v>0.76690861030789825</v>
      </c>
      <c r="G81" s="51">
        <f t="shared" si="5"/>
        <v>0.80320764253333343</v>
      </c>
      <c r="H81" s="51">
        <f t="shared" si="5"/>
        <v>0.66568898313284341</v>
      </c>
      <c r="I81" s="169">
        <f t="shared" si="5"/>
        <v>0.68919421792315161</v>
      </c>
      <c r="J81" s="51">
        <f t="shared" si="5"/>
        <v>0.78074499116820562</v>
      </c>
      <c r="K81" s="51">
        <f t="shared" si="5"/>
        <v>0.79268097586666675</v>
      </c>
      <c r="L81" s="51">
        <f t="shared" si="5"/>
        <v>0.79745430919999993</v>
      </c>
      <c r="M81" s="51">
        <f t="shared" si="5"/>
        <v>0.80320764253333343</v>
      </c>
      <c r="N81" s="51">
        <f t="shared" si="5"/>
        <v>0.66238572427121267</v>
      </c>
      <c r="O81" s="51">
        <f t="shared" si="5"/>
        <v>0.66871951777447602</v>
      </c>
      <c r="P81" s="51">
        <f t="shared" si="5"/>
        <v>0.67015686743925718</v>
      </c>
      <c r="Q81" s="51">
        <f t="shared" si="5"/>
        <v>0.66568898313284341</v>
      </c>
      <c r="R81" s="51">
        <f t="shared" si="5"/>
        <v>0.66619632235257531</v>
      </c>
      <c r="S81" s="51">
        <f t="shared" si="5"/>
        <v>0.66872206265770784</v>
      </c>
      <c r="T81" s="51">
        <f t="shared" si="5"/>
        <v>0.67190686154603363</v>
      </c>
      <c r="U81" s="51">
        <f t="shared" si="5"/>
        <v>0.68919421792315161</v>
      </c>
      <c r="V81" s="247">
        <f t="shared" si="5"/>
        <v>0.7030644688769242</v>
      </c>
      <c r="W81" s="247">
        <f>+W80/W79</f>
        <v>0.70224964384811916</v>
      </c>
      <c r="X81" s="313">
        <f>+X80/X79</f>
        <v>0.70769294312272413</v>
      </c>
      <c r="Y81" s="258"/>
      <c r="Z81" s="258"/>
      <c r="AA81" s="258"/>
      <c r="AB81" s="258"/>
      <c r="AC81" s="258"/>
      <c r="AD81" s="258"/>
      <c r="AE81" s="258"/>
      <c r="AF81" s="258"/>
      <c r="AG81" s="258"/>
      <c r="AH81" s="258"/>
      <c r="AI81" s="258"/>
      <c r="AJ81" s="258"/>
      <c r="AK81" s="258"/>
      <c r="AL81" s="258"/>
      <c r="AM81" s="258"/>
      <c r="AN81" s="258"/>
      <c r="AO81" s="258"/>
      <c r="AP81" s="258"/>
      <c r="AQ81" s="258"/>
      <c r="AR81" s="258"/>
    </row>
    <row r="82" spans="2:44" x14ac:dyDescent="0.35">
      <c r="B82" s="174" t="s">
        <v>82</v>
      </c>
      <c r="C82" s="330" t="s">
        <v>77</v>
      </c>
      <c r="D82" s="332">
        <v>3.05</v>
      </c>
      <c r="E82" s="332">
        <v>3.03</v>
      </c>
      <c r="F82" s="332">
        <f t="shared" ref="F82:G82" si="6">F80-E80</f>
        <v>5.4000000000000057</v>
      </c>
      <c r="G82" s="332">
        <f t="shared" si="6"/>
        <v>2.9525000000000006</v>
      </c>
      <c r="H82" s="332">
        <f>H80-G80</f>
        <v>4.1725306669999611</v>
      </c>
      <c r="I82" s="331">
        <f>I80-H80</f>
        <v>2.8968301900000313</v>
      </c>
      <c r="J82" s="332">
        <f>J80-F80</f>
        <v>1.0569999999999951</v>
      </c>
      <c r="K82" s="344">
        <f t="shared" ref="K82:M82" si="7">K80-J80</f>
        <v>1.1060000000000016</v>
      </c>
      <c r="L82" s="344">
        <f t="shared" si="7"/>
        <v>0.35799999999998988</v>
      </c>
      <c r="M82" s="344">
        <f t="shared" si="7"/>
        <v>0.43150000000001398</v>
      </c>
      <c r="N82" s="344">
        <f t="shared" ref="N82:P82" si="8">N80-M80</f>
        <v>3.5529956399999918</v>
      </c>
      <c r="O82" s="344">
        <f t="shared" si="8"/>
        <v>0.60999999999999943</v>
      </c>
      <c r="P82" s="344">
        <f t="shared" si="8"/>
        <v>0.43999999999999773</v>
      </c>
      <c r="Q82" s="344">
        <f t="shared" ref="Q82:U82" si="9">Q80-P80</f>
        <v>-0.43046497300002784</v>
      </c>
      <c r="R82" s="344">
        <f t="shared" si="9"/>
        <v>0.91834193000002529</v>
      </c>
      <c r="S82" s="344">
        <f t="shared" si="9"/>
        <v>0.74733647000000758</v>
      </c>
      <c r="T82" s="344">
        <f t="shared" si="9"/>
        <v>0.37521774299999322</v>
      </c>
      <c r="U82" s="344">
        <f t="shared" si="9"/>
        <v>0.85593404700000519</v>
      </c>
      <c r="V82" s="344">
        <f>V80-U80</f>
        <v>1.3771317100000289</v>
      </c>
      <c r="W82" s="344">
        <f>W80-V80</f>
        <v>0.63066139999997972</v>
      </c>
      <c r="X82" s="345">
        <f>X80-W80</f>
        <v>0.70001530999999773</v>
      </c>
      <c r="Y82" s="258"/>
      <c r="Z82" s="258"/>
      <c r="AA82" s="258"/>
      <c r="AB82" s="258"/>
      <c r="AC82" s="258"/>
      <c r="AD82" s="258"/>
      <c r="AE82" s="258"/>
      <c r="AF82" s="258"/>
      <c r="AG82" s="258"/>
      <c r="AH82" s="258"/>
      <c r="AI82" s="258"/>
      <c r="AJ82" s="258"/>
      <c r="AK82" s="258"/>
      <c r="AL82" s="258"/>
      <c r="AM82" s="258"/>
      <c r="AN82" s="258"/>
      <c r="AO82" s="258"/>
      <c r="AP82" s="258"/>
      <c r="AQ82" s="258"/>
      <c r="AR82" s="159"/>
    </row>
    <row r="83" spans="2:44" x14ac:dyDescent="0.35">
      <c r="B83" s="174" t="s">
        <v>191</v>
      </c>
      <c r="C83" s="340" t="s">
        <v>73</v>
      </c>
      <c r="D83" s="332">
        <v>0</v>
      </c>
      <c r="E83" s="332">
        <v>0</v>
      </c>
      <c r="F83" s="332">
        <v>77.183999999999997</v>
      </c>
      <c r="G83" s="332">
        <v>78.188000000000002</v>
      </c>
      <c r="H83" s="332">
        <v>78.188000000000002</v>
      </c>
      <c r="I83" s="346">
        <v>135.82400000000001</v>
      </c>
      <c r="J83" s="332">
        <v>78.188000000000002</v>
      </c>
      <c r="K83" s="332">
        <v>78.188000000000002</v>
      </c>
      <c r="L83" s="332">
        <v>78.188000000000002</v>
      </c>
      <c r="M83" s="332">
        <v>78.188000000000002</v>
      </c>
      <c r="N83" s="332">
        <v>78.188000000000002</v>
      </c>
      <c r="O83" s="332">
        <v>78.188000000000002</v>
      </c>
      <c r="P83" s="332">
        <v>78.188000000000002</v>
      </c>
      <c r="Q83" s="332">
        <v>78.188000000000002</v>
      </c>
      <c r="R83" s="332">
        <v>133.08099999999999</v>
      </c>
      <c r="S83" s="332">
        <v>134.37700000000001</v>
      </c>
      <c r="T83" s="332">
        <v>134.89699999999999</v>
      </c>
      <c r="U83" s="332">
        <v>135.82400000000001</v>
      </c>
      <c r="V83" s="344">
        <v>136.298</v>
      </c>
      <c r="W83" s="344">
        <v>136.99700000000001</v>
      </c>
      <c r="X83" s="329">
        <v>138.88999999999999</v>
      </c>
      <c r="Y83" s="258"/>
      <c r="Z83" s="258"/>
      <c r="AA83" s="258"/>
      <c r="AB83" s="258"/>
      <c r="AC83" s="258"/>
      <c r="AD83" s="258"/>
      <c r="AE83" s="258"/>
      <c r="AF83" s="258"/>
      <c r="AG83" s="258"/>
      <c r="AH83" s="258"/>
      <c r="AI83" s="258"/>
      <c r="AJ83" s="258"/>
      <c r="AK83" s="258"/>
      <c r="AL83" s="258"/>
      <c r="AM83" s="258"/>
      <c r="AN83" s="258"/>
      <c r="AO83" s="258"/>
      <c r="AP83" s="258"/>
      <c r="AQ83" s="258"/>
      <c r="AR83" s="258"/>
    </row>
    <row r="84" spans="2:44" x14ac:dyDescent="0.35">
      <c r="B84" s="137" t="s">
        <v>192</v>
      </c>
      <c r="C84" s="168" t="s">
        <v>73</v>
      </c>
      <c r="D84" s="33">
        <v>0</v>
      </c>
      <c r="E84" s="33">
        <v>0</v>
      </c>
      <c r="F84" s="33">
        <v>77.183999999999997</v>
      </c>
      <c r="G84" s="33">
        <v>78.188000000000002</v>
      </c>
      <c r="H84" s="33">
        <v>33.338000000000001</v>
      </c>
      <c r="I84" s="58">
        <v>81.558999999999997</v>
      </c>
      <c r="J84" s="33">
        <v>78.188000000000002</v>
      </c>
      <c r="K84" s="33">
        <v>78.188000000000002</v>
      </c>
      <c r="L84" s="33">
        <v>78.188000000000002</v>
      </c>
      <c r="M84" s="33">
        <v>78.188000000000002</v>
      </c>
      <c r="N84" s="33">
        <v>78.188000000000002</v>
      </c>
      <c r="O84" s="33">
        <v>78.188000000000002</v>
      </c>
      <c r="P84" s="33">
        <v>33.338000000000001</v>
      </c>
      <c r="Q84" s="33">
        <v>33.338000000000001</v>
      </c>
      <c r="R84" s="33">
        <v>62.04</v>
      </c>
      <c r="S84" s="33">
        <v>65.361999999999995</v>
      </c>
      <c r="T84" s="33">
        <v>74.647000000000006</v>
      </c>
      <c r="U84" s="33">
        <v>81.558999999999997</v>
      </c>
      <c r="V84" s="246">
        <v>82.763999999999996</v>
      </c>
      <c r="W84" s="246">
        <v>88.242000000000004</v>
      </c>
      <c r="X84" s="50">
        <v>89.215000000000003</v>
      </c>
      <c r="Y84" s="258"/>
      <c r="Z84" s="258"/>
      <c r="AA84" s="258"/>
      <c r="AB84" s="258"/>
      <c r="AC84" s="258"/>
      <c r="AD84" s="258"/>
      <c r="AE84" s="258"/>
      <c r="AF84" s="258"/>
      <c r="AG84" s="258"/>
      <c r="AH84" s="258"/>
      <c r="AI84" s="258"/>
      <c r="AJ84" s="258"/>
      <c r="AK84" s="258"/>
      <c r="AL84" s="258"/>
      <c r="AM84" s="258"/>
      <c r="AN84" s="258"/>
      <c r="AO84" s="258"/>
      <c r="AP84" s="258"/>
      <c r="AQ84" s="258"/>
      <c r="AR84" s="258"/>
    </row>
    <row r="85" spans="2:44" x14ac:dyDescent="0.35">
      <c r="B85" s="174" t="s">
        <v>193</v>
      </c>
      <c r="C85" s="347" t="s">
        <v>44</v>
      </c>
      <c r="D85" s="332">
        <v>0</v>
      </c>
      <c r="E85" s="332">
        <v>0</v>
      </c>
      <c r="F85" s="333">
        <v>1</v>
      </c>
      <c r="G85" s="333">
        <v>1</v>
      </c>
      <c r="H85" s="333">
        <v>0.42638256509950379</v>
      </c>
      <c r="I85" s="348">
        <v>0.60047561550241479</v>
      </c>
      <c r="J85" s="333">
        <v>1</v>
      </c>
      <c r="K85" s="333">
        <v>1</v>
      </c>
      <c r="L85" s="333">
        <v>1</v>
      </c>
      <c r="M85" s="333">
        <v>1</v>
      </c>
      <c r="N85" s="333">
        <v>1</v>
      </c>
      <c r="O85" s="333">
        <v>1</v>
      </c>
      <c r="P85" s="333">
        <v>0.42638256509950379</v>
      </c>
      <c r="Q85" s="333">
        <v>0.42638256509950379</v>
      </c>
      <c r="R85" s="333">
        <v>0.46618224990795082</v>
      </c>
      <c r="S85" s="333">
        <v>0.48640764416529608</v>
      </c>
      <c r="T85" s="333">
        <v>0.55336293616611198</v>
      </c>
      <c r="U85" s="333">
        <v>0.60047561550241479</v>
      </c>
      <c r="V85" s="349">
        <v>0.60722827921172717</v>
      </c>
      <c r="W85" s="349">
        <f>+W84/W83</f>
        <v>0.64411629451739816</v>
      </c>
      <c r="X85" s="350">
        <f>+X84/X83</f>
        <v>0.64234286125711004</v>
      </c>
      <c r="Y85" s="258"/>
      <c r="Z85" s="258"/>
      <c r="AA85" s="258"/>
      <c r="AB85" s="258"/>
      <c r="AC85" s="258"/>
      <c r="AD85" s="258"/>
      <c r="AE85" s="258"/>
      <c r="AF85" s="258"/>
      <c r="AG85" s="258"/>
      <c r="AH85" s="258"/>
      <c r="AI85" s="258"/>
      <c r="AJ85" s="258"/>
      <c r="AK85" s="258"/>
      <c r="AL85" s="258"/>
      <c r="AM85" s="258"/>
      <c r="AN85" s="258"/>
      <c r="AO85" s="258"/>
      <c r="AP85" s="258"/>
      <c r="AQ85" s="258"/>
      <c r="AR85" s="258"/>
    </row>
    <row r="86" spans="2:44" x14ac:dyDescent="0.35">
      <c r="B86" s="174" t="s">
        <v>83</v>
      </c>
      <c r="C86" s="347" t="s">
        <v>84</v>
      </c>
      <c r="D86" s="341">
        <v>118.965</v>
      </c>
      <c r="E86" s="341">
        <v>239.80600000000001</v>
      </c>
      <c r="F86" s="341">
        <v>257.26100000000002</v>
      </c>
      <c r="G86" s="341">
        <v>301.35700000000003</v>
      </c>
      <c r="H86" s="341">
        <v>572.40460000000007</v>
      </c>
      <c r="I86" s="351">
        <v>587.06404000000009</v>
      </c>
      <c r="J86" s="341">
        <v>301.35700000000003</v>
      </c>
      <c r="K86" s="341">
        <v>301.35700000000003</v>
      </c>
      <c r="L86" s="341">
        <v>301.35700000000003</v>
      </c>
      <c r="M86" s="341">
        <v>301.35700000000003</v>
      </c>
      <c r="N86" s="341">
        <v>301.35700000000003</v>
      </c>
      <c r="O86" s="341">
        <v>301.35700000000003</v>
      </c>
      <c r="P86" s="341">
        <v>313.19799999999998</v>
      </c>
      <c r="Q86" s="341">
        <v>572.40460000000007</v>
      </c>
      <c r="R86" s="341">
        <v>586.63084000000003</v>
      </c>
      <c r="S86" s="341">
        <v>586.63084000000003</v>
      </c>
      <c r="T86" s="341">
        <v>586.63084000000003</v>
      </c>
      <c r="U86" s="341">
        <v>587.06404000000009</v>
      </c>
      <c r="V86" s="352">
        <v>584.77404000000001</v>
      </c>
      <c r="W86" s="352">
        <v>584.77404000000001</v>
      </c>
      <c r="X86" s="343">
        <v>606.04700000000003</v>
      </c>
      <c r="Y86" s="258"/>
      <c r="Z86" s="258"/>
      <c r="AA86" s="258"/>
      <c r="AB86" s="258"/>
      <c r="AC86" s="258"/>
      <c r="AD86" s="258"/>
      <c r="AE86" s="258"/>
      <c r="AF86" s="258"/>
      <c r="AG86" s="258"/>
      <c r="AH86" s="258"/>
      <c r="AI86" s="258"/>
      <c r="AJ86" s="258"/>
      <c r="AK86" s="258"/>
      <c r="AL86" s="258"/>
      <c r="AM86" s="258"/>
      <c r="AN86" s="258"/>
      <c r="AO86" s="258"/>
      <c r="AP86" s="258"/>
      <c r="AQ86" s="258"/>
      <c r="AR86" s="258"/>
    </row>
    <row r="87" spans="2:44" x14ac:dyDescent="0.35">
      <c r="B87" s="146" t="s">
        <v>85</v>
      </c>
      <c r="C87" s="168" t="s">
        <v>84</v>
      </c>
      <c r="D87" s="55">
        <v>87.241</v>
      </c>
      <c r="E87" s="55">
        <v>188.41399999999999</v>
      </c>
      <c r="F87" s="55">
        <v>240.75800000000001</v>
      </c>
      <c r="G87" s="55">
        <v>279.45256000000001</v>
      </c>
      <c r="H87" s="55">
        <v>398.01823000000007</v>
      </c>
      <c r="I87" s="59">
        <v>508.154</v>
      </c>
      <c r="J87" s="55">
        <v>269.19200000000001</v>
      </c>
      <c r="K87" s="55">
        <v>277.25700000000001</v>
      </c>
      <c r="L87" s="55">
        <v>283.06400000000002</v>
      </c>
      <c r="M87" s="55">
        <v>279.45256000000001</v>
      </c>
      <c r="N87" s="55">
        <v>284.27100000000002</v>
      </c>
      <c r="O87" s="55">
        <v>283.596</v>
      </c>
      <c r="P87" s="55">
        <v>301.702</v>
      </c>
      <c r="Q87" s="55">
        <v>398.01823000000007</v>
      </c>
      <c r="R87" s="55">
        <v>416.06786999999997</v>
      </c>
      <c r="S87" s="55">
        <v>434.41126000000003</v>
      </c>
      <c r="T87" s="55">
        <v>501.43900000000002</v>
      </c>
      <c r="U87" s="55">
        <v>508.154</v>
      </c>
      <c r="V87" s="248">
        <v>515.58362</v>
      </c>
      <c r="W87" s="248">
        <v>535.85505000000001</v>
      </c>
      <c r="X87" s="56">
        <v>555.25900000000001</v>
      </c>
      <c r="Y87" s="258"/>
      <c r="Z87" s="258"/>
      <c r="AA87" s="258"/>
      <c r="AB87" s="258"/>
      <c r="AC87" s="258"/>
      <c r="AD87" s="258"/>
      <c r="AE87" s="258"/>
      <c r="AF87" s="258"/>
      <c r="AG87" s="258"/>
      <c r="AH87" s="258"/>
      <c r="AI87" s="258"/>
      <c r="AJ87" s="258"/>
      <c r="AK87" s="258"/>
      <c r="AL87" s="258"/>
      <c r="AM87" s="258"/>
      <c r="AN87" s="258"/>
      <c r="AO87" s="258"/>
      <c r="AP87" s="258"/>
      <c r="AQ87" s="258"/>
      <c r="AR87" s="258"/>
    </row>
    <row r="88" spans="2:44" x14ac:dyDescent="0.35">
      <c r="B88" s="138" t="s">
        <v>86</v>
      </c>
      <c r="C88" s="347" t="s">
        <v>44</v>
      </c>
      <c r="D88" s="333">
        <v>0.73333333333333328</v>
      </c>
      <c r="E88" s="333">
        <v>0.78569343552705095</v>
      </c>
      <c r="F88" s="333">
        <v>0.93585113950423882</v>
      </c>
      <c r="G88" s="333">
        <v>0.92731398308318702</v>
      </c>
      <c r="H88" s="333">
        <v>0.69534421980536154</v>
      </c>
      <c r="I88" s="348">
        <v>0.8655852945787651</v>
      </c>
      <c r="J88" s="333">
        <v>0.89326612622238732</v>
      </c>
      <c r="K88" s="333">
        <v>0.92002840484873416</v>
      </c>
      <c r="L88" s="333">
        <v>0.93929790912439393</v>
      </c>
      <c r="M88" s="333">
        <v>0.92731398308318702</v>
      </c>
      <c r="N88" s="333">
        <v>0.94330312552885776</v>
      </c>
      <c r="O88" s="333">
        <v>0.94106325719993222</v>
      </c>
      <c r="P88" s="333">
        <v>0.96329478476874064</v>
      </c>
      <c r="Q88" s="333">
        <v>0.69534421980536154</v>
      </c>
      <c r="R88" s="333">
        <v>0.7092499091933181</v>
      </c>
      <c r="S88" s="333">
        <v>0.74051896078290103</v>
      </c>
      <c r="T88" s="333">
        <v>0.85477776790596305</v>
      </c>
      <c r="U88" s="333">
        <v>0.8655852945787651</v>
      </c>
      <c r="V88" s="349">
        <v>0.88168007594865183</v>
      </c>
      <c r="W88" s="349">
        <f>+W87/W86</f>
        <v>0.9163454827782711</v>
      </c>
      <c r="X88" s="350">
        <f>+X87/X86</f>
        <v>0.91619791864327349</v>
      </c>
      <c r="Y88" s="258"/>
      <c r="Z88" s="258"/>
      <c r="AA88" s="258"/>
      <c r="AB88" s="258"/>
      <c r="AC88" s="258"/>
      <c r="AD88" s="258"/>
      <c r="AE88" s="258"/>
      <c r="AF88" s="258"/>
      <c r="AG88" s="258"/>
      <c r="AH88" s="258"/>
      <c r="AI88" s="258"/>
      <c r="AJ88" s="258"/>
      <c r="AK88" s="258"/>
      <c r="AL88" s="258"/>
      <c r="AM88" s="258"/>
      <c r="AN88" s="258"/>
      <c r="AO88" s="258"/>
      <c r="AP88" s="258"/>
      <c r="AQ88" s="258"/>
      <c r="AR88" s="258"/>
    </row>
    <row r="89" spans="2:44" x14ac:dyDescent="0.35">
      <c r="B89" s="187" t="s">
        <v>87</v>
      </c>
      <c r="C89" s="353" t="s">
        <v>88</v>
      </c>
      <c r="D89" s="190">
        <v>0</v>
      </c>
      <c r="E89" s="354">
        <v>16.456052750434782</v>
      </c>
      <c r="F89" s="354">
        <v>14.525160663431354</v>
      </c>
      <c r="G89" s="354">
        <v>16.069292700043235</v>
      </c>
      <c r="H89" s="354">
        <v>17.990000000000002</v>
      </c>
      <c r="I89" s="355">
        <v>20.173999999999999</v>
      </c>
      <c r="J89" s="354">
        <v>4.0173231750108087</v>
      </c>
      <c r="K89" s="354">
        <v>4.0173231750108087</v>
      </c>
      <c r="L89" s="354">
        <v>4.0173231750108069</v>
      </c>
      <c r="M89" s="354">
        <v>4.0173231750108105</v>
      </c>
      <c r="N89" s="354">
        <v>4.4968248700000002</v>
      </c>
      <c r="O89" s="354">
        <v>4.4057058500000013</v>
      </c>
      <c r="P89" s="354">
        <v>4.4929902896177758</v>
      </c>
      <c r="Q89" s="354">
        <v>4.5944789903822247</v>
      </c>
      <c r="R89" s="354">
        <v>4.92</v>
      </c>
      <c r="S89" s="354">
        <v>4.8740000000000006</v>
      </c>
      <c r="T89" s="354">
        <v>5.13</v>
      </c>
      <c r="U89" s="354">
        <v>5.25</v>
      </c>
      <c r="V89" s="356">
        <v>4.8675243699999999</v>
      </c>
      <c r="W89" s="356">
        <v>6.7305784100000015</v>
      </c>
      <c r="X89" s="357">
        <v>5.207004148054196</v>
      </c>
      <c r="Y89" s="258"/>
      <c r="Z89" s="258"/>
      <c r="AA89" s="258"/>
      <c r="AB89" s="258"/>
      <c r="AC89" s="258"/>
      <c r="AD89" s="258"/>
      <c r="AE89" s="258"/>
      <c r="AF89" s="258"/>
      <c r="AG89" s="258"/>
      <c r="AH89" s="258"/>
      <c r="AI89" s="258"/>
      <c r="AJ89" s="258"/>
      <c r="AK89" s="258"/>
      <c r="AL89" s="258"/>
      <c r="AM89" s="258"/>
      <c r="AN89" s="258"/>
      <c r="AO89" s="258"/>
      <c r="AP89" s="258"/>
      <c r="AQ89" s="258"/>
      <c r="AR89" s="258"/>
    </row>
    <row r="90" spans="2:44" x14ac:dyDescent="0.35">
      <c r="B90" s="237" t="s">
        <v>89</v>
      </c>
      <c r="C90" s="240"/>
      <c r="D90" s="239"/>
      <c r="E90" s="239"/>
      <c r="F90" s="239"/>
      <c r="G90" s="239"/>
      <c r="H90" s="239"/>
      <c r="I90" s="241"/>
      <c r="J90" s="239"/>
      <c r="K90" s="239"/>
      <c r="L90" s="239"/>
      <c r="M90" s="239"/>
      <c r="N90" s="239"/>
      <c r="O90" s="239"/>
      <c r="P90" s="239"/>
      <c r="Q90" s="239"/>
      <c r="R90" s="239"/>
      <c r="S90" s="239"/>
      <c r="T90" s="239"/>
      <c r="U90" s="239"/>
      <c r="V90" s="239"/>
      <c r="W90" s="239"/>
      <c r="X90" s="240"/>
      <c r="Y90" s="258"/>
      <c r="Z90" s="258"/>
      <c r="AA90" s="258"/>
      <c r="AB90" s="258"/>
      <c r="AC90" s="258"/>
      <c r="AD90" s="258"/>
      <c r="AE90" s="258"/>
      <c r="AF90" s="258"/>
      <c r="AG90" s="258"/>
      <c r="AH90" s="258"/>
      <c r="AI90" s="258"/>
      <c r="AJ90" s="258"/>
      <c r="AK90" s="258"/>
      <c r="AL90" s="258"/>
      <c r="AM90" s="258"/>
      <c r="AN90" s="258"/>
      <c r="AO90" s="258"/>
      <c r="AP90" s="258"/>
      <c r="AQ90" s="159"/>
    </row>
    <row r="91" spans="2:44" x14ac:dyDescent="0.35">
      <c r="B91" s="146" t="s">
        <v>90</v>
      </c>
      <c r="C91" s="27" t="s">
        <v>91</v>
      </c>
      <c r="D91" s="55">
        <v>0</v>
      </c>
      <c r="E91" s="55">
        <v>0</v>
      </c>
      <c r="F91" s="55">
        <v>240</v>
      </c>
      <c r="G91" s="55">
        <v>707</v>
      </c>
      <c r="H91" s="55">
        <v>993</v>
      </c>
      <c r="I91" s="163">
        <v>1327</v>
      </c>
      <c r="J91" s="54">
        <v>201</v>
      </c>
      <c r="K91" s="54">
        <v>162</v>
      </c>
      <c r="L91" s="54">
        <v>190</v>
      </c>
      <c r="M91" s="54">
        <v>154</v>
      </c>
      <c r="N91" s="55">
        <v>192</v>
      </c>
      <c r="O91" s="55">
        <v>201</v>
      </c>
      <c r="P91" s="55">
        <v>256</v>
      </c>
      <c r="Q91" s="55">
        <v>344</v>
      </c>
      <c r="R91" s="55">
        <v>291</v>
      </c>
      <c r="S91" s="55">
        <v>267</v>
      </c>
      <c r="T91" s="55">
        <v>370</v>
      </c>
      <c r="U91" s="55">
        <v>399</v>
      </c>
      <c r="V91" s="55">
        <v>269</v>
      </c>
      <c r="W91" s="55">
        <v>206</v>
      </c>
      <c r="X91" s="60">
        <v>187</v>
      </c>
      <c r="Y91" s="258"/>
      <c r="Z91" s="258"/>
      <c r="AA91" s="258"/>
      <c r="AB91" s="258"/>
      <c r="AC91" s="258"/>
      <c r="AD91" s="258"/>
      <c r="AE91" s="258"/>
      <c r="AF91" s="258"/>
      <c r="AG91" s="258"/>
      <c r="AH91" s="258"/>
      <c r="AI91" s="258"/>
      <c r="AJ91" s="258"/>
      <c r="AK91" s="258"/>
      <c r="AL91" s="258"/>
      <c r="AM91" s="258"/>
      <c r="AN91" s="258"/>
      <c r="AO91" s="258"/>
      <c r="AP91" s="258"/>
      <c r="AQ91" s="258"/>
      <c r="AR91" s="258"/>
    </row>
    <row r="92" spans="2:44" x14ac:dyDescent="0.35">
      <c r="B92" s="174" t="s">
        <v>92</v>
      </c>
      <c r="C92" s="139" t="s">
        <v>91</v>
      </c>
      <c r="D92" s="341">
        <v>0</v>
      </c>
      <c r="E92" s="341">
        <v>0</v>
      </c>
      <c r="F92" s="341">
        <v>2</v>
      </c>
      <c r="G92" s="341">
        <v>2</v>
      </c>
      <c r="H92" s="341">
        <v>7</v>
      </c>
      <c r="I92" s="342">
        <v>6</v>
      </c>
      <c r="J92" s="341">
        <v>2</v>
      </c>
      <c r="K92" s="341">
        <v>2</v>
      </c>
      <c r="L92" s="341">
        <v>2</v>
      </c>
      <c r="M92" s="341">
        <v>2</v>
      </c>
      <c r="N92" s="341">
        <v>2</v>
      </c>
      <c r="O92" s="341">
        <v>3</v>
      </c>
      <c r="P92" s="341">
        <v>5</v>
      </c>
      <c r="Q92" s="341">
        <v>6</v>
      </c>
      <c r="R92" s="341">
        <v>7</v>
      </c>
      <c r="S92" s="341">
        <v>10</v>
      </c>
      <c r="T92" s="341">
        <v>9</v>
      </c>
      <c r="U92" s="341">
        <v>6</v>
      </c>
      <c r="V92" s="341">
        <v>23</v>
      </c>
      <c r="W92" s="341">
        <v>23</v>
      </c>
      <c r="X92" s="358">
        <v>25</v>
      </c>
      <c r="Y92" s="258"/>
      <c r="Z92" s="258"/>
      <c r="AA92" s="258"/>
      <c r="AB92" s="258"/>
      <c r="AC92" s="258"/>
      <c r="AD92" s="258"/>
      <c r="AE92" s="258"/>
      <c r="AF92" s="258"/>
      <c r="AG92" s="258"/>
      <c r="AH92" s="258"/>
      <c r="AI92" s="258"/>
      <c r="AJ92" s="258"/>
      <c r="AK92" s="258"/>
      <c r="AL92" s="258"/>
      <c r="AM92" s="258"/>
      <c r="AN92" s="258"/>
      <c r="AO92" s="258"/>
      <c r="AP92" s="258"/>
      <c r="AQ92" s="258"/>
      <c r="AR92" s="258"/>
    </row>
    <row r="93" spans="2:44" x14ac:dyDescent="0.35">
      <c r="B93" s="174" t="s">
        <v>93</v>
      </c>
      <c r="C93" s="139" t="s">
        <v>91</v>
      </c>
      <c r="D93" s="341">
        <v>0</v>
      </c>
      <c r="E93" s="341">
        <v>0</v>
      </c>
      <c r="F93" s="341">
        <v>4</v>
      </c>
      <c r="G93" s="341">
        <v>8</v>
      </c>
      <c r="H93" s="341">
        <v>13</v>
      </c>
      <c r="I93" s="342">
        <f>+U93</f>
        <v>16</v>
      </c>
      <c r="J93" s="341">
        <v>4</v>
      </c>
      <c r="K93" s="341">
        <v>4</v>
      </c>
      <c r="L93" s="341">
        <v>5</v>
      </c>
      <c r="M93" s="341">
        <v>8</v>
      </c>
      <c r="N93" s="341">
        <v>6</v>
      </c>
      <c r="O93" s="341">
        <v>9</v>
      </c>
      <c r="P93" s="341">
        <v>11</v>
      </c>
      <c r="Q93" s="341">
        <v>12</v>
      </c>
      <c r="R93" s="341">
        <v>12</v>
      </c>
      <c r="S93" s="341">
        <v>13</v>
      </c>
      <c r="T93" s="341">
        <v>15</v>
      </c>
      <c r="U93" s="341">
        <v>16</v>
      </c>
      <c r="V93" s="341">
        <v>49</v>
      </c>
      <c r="W93" s="341">
        <v>49</v>
      </c>
      <c r="X93" s="358">
        <v>48</v>
      </c>
      <c r="Y93" s="258"/>
      <c r="Z93" s="258"/>
      <c r="AA93" s="258"/>
      <c r="AB93" s="258"/>
      <c r="AC93" s="258"/>
      <c r="AD93" s="258"/>
      <c r="AE93" s="258"/>
      <c r="AF93" s="258"/>
      <c r="AG93" s="258"/>
      <c r="AH93" s="258"/>
      <c r="AI93" s="258"/>
      <c r="AJ93" s="258"/>
      <c r="AK93" s="258"/>
      <c r="AL93" s="258"/>
      <c r="AM93" s="258"/>
      <c r="AN93" s="258"/>
      <c r="AO93" s="258"/>
      <c r="AP93" s="258"/>
      <c r="AQ93" s="258"/>
      <c r="AR93" s="258"/>
    </row>
    <row r="94" spans="2:44" x14ac:dyDescent="0.35">
      <c r="B94" s="174" t="s">
        <v>94</v>
      </c>
      <c r="C94" s="139" t="s">
        <v>95</v>
      </c>
      <c r="D94" s="341">
        <v>0</v>
      </c>
      <c r="E94" s="341">
        <v>0</v>
      </c>
      <c r="F94" s="341">
        <v>0</v>
      </c>
      <c r="G94" s="341">
        <v>0</v>
      </c>
      <c r="H94" s="341">
        <v>18.376000000000001</v>
      </c>
      <c r="I94" s="342">
        <v>25.475000000000001</v>
      </c>
      <c r="J94" s="341">
        <v>0</v>
      </c>
      <c r="K94" s="341">
        <v>0</v>
      </c>
      <c r="L94" s="341">
        <v>0</v>
      </c>
      <c r="M94" s="341">
        <v>0</v>
      </c>
      <c r="N94" s="341">
        <v>0</v>
      </c>
      <c r="O94" s="341">
        <v>0</v>
      </c>
      <c r="P94" s="341">
        <v>0</v>
      </c>
      <c r="Q94" s="341">
        <v>18.376000000000001</v>
      </c>
      <c r="R94" s="341">
        <v>19.021999999999998</v>
      </c>
      <c r="S94" s="341">
        <v>20.318666666666669</v>
      </c>
      <c r="T94" s="341">
        <v>27.222999999999999</v>
      </c>
      <c r="U94" s="341">
        <v>25.475000000000001</v>
      </c>
      <c r="V94" s="341">
        <v>139.441</v>
      </c>
      <c r="W94" s="341">
        <v>140.43899999999999</v>
      </c>
      <c r="X94" s="358">
        <v>137.56399999999999</v>
      </c>
      <c r="Y94" s="258"/>
      <c r="Z94" s="258"/>
      <c r="AA94" s="258"/>
      <c r="AB94" s="258"/>
      <c r="AC94" s="258"/>
      <c r="AD94" s="258"/>
      <c r="AE94" s="258"/>
      <c r="AF94" s="258"/>
      <c r="AG94" s="258"/>
      <c r="AH94" s="258"/>
      <c r="AI94" s="258"/>
      <c r="AJ94" s="258"/>
      <c r="AK94" s="258"/>
      <c r="AL94" s="258"/>
      <c r="AM94" s="258"/>
      <c r="AN94" s="258"/>
      <c r="AO94" s="258"/>
      <c r="AP94" s="258"/>
      <c r="AQ94" s="258"/>
      <c r="AR94" s="258"/>
    </row>
    <row r="95" spans="2:44" x14ac:dyDescent="0.35">
      <c r="B95" s="174" t="s">
        <v>176</v>
      </c>
      <c r="C95" s="347" t="s">
        <v>95</v>
      </c>
      <c r="D95" s="341">
        <v>0</v>
      </c>
      <c r="E95" s="341">
        <v>0</v>
      </c>
      <c r="F95" s="341">
        <v>0</v>
      </c>
      <c r="G95" s="341">
        <v>0</v>
      </c>
      <c r="H95" s="341">
        <v>0</v>
      </c>
      <c r="I95" s="342">
        <f>+R95+S95+T95+U95</f>
        <v>480.322</v>
      </c>
      <c r="J95" s="341">
        <v>0</v>
      </c>
      <c r="K95" s="341">
        <v>0</v>
      </c>
      <c r="L95" s="341">
        <v>0</v>
      </c>
      <c r="M95" s="341">
        <v>0</v>
      </c>
      <c r="N95" s="341">
        <v>0</v>
      </c>
      <c r="O95" s="341">
        <v>0</v>
      </c>
      <c r="P95" s="341">
        <v>0</v>
      </c>
      <c r="Q95" s="341">
        <v>0</v>
      </c>
      <c r="R95" s="341">
        <v>109.979</v>
      </c>
      <c r="S95" s="341">
        <v>103.652</v>
      </c>
      <c r="T95" s="341">
        <v>135.04300000000001</v>
      </c>
      <c r="U95" s="341">
        <v>131.648</v>
      </c>
      <c r="V95" s="341">
        <v>449.74700000000001</v>
      </c>
      <c r="W95" s="341">
        <v>617.36099999999999</v>
      </c>
      <c r="X95" s="358">
        <v>686.51599999999996</v>
      </c>
      <c r="Y95" s="258"/>
      <c r="Z95" s="258"/>
      <c r="AA95" s="258"/>
      <c r="AB95" s="258"/>
      <c r="AC95" s="258"/>
      <c r="AD95" s="258"/>
      <c r="AE95" s="258"/>
      <c r="AF95" s="258"/>
      <c r="AG95" s="258"/>
      <c r="AH95" s="258"/>
      <c r="AI95" s="258"/>
      <c r="AJ95" s="258"/>
      <c r="AK95" s="258"/>
      <c r="AL95" s="258"/>
      <c r="AM95" s="258"/>
      <c r="AN95" s="258"/>
      <c r="AO95" s="258"/>
      <c r="AP95" s="258"/>
      <c r="AQ95" s="258"/>
      <c r="AR95" s="258"/>
    </row>
    <row r="96" spans="2:44" x14ac:dyDescent="0.35">
      <c r="B96" s="174" t="s">
        <v>96</v>
      </c>
      <c r="C96" s="139" t="s">
        <v>91</v>
      </c>
      <c r="D96" s="341">
        <v>0</v>
      </c>
      <c r="E96" s="341">
        <v>0</v>
      </c>
      <c r="F96" s="341">
        <v>0</v>
      </c>
      <c r="G96" s="341">
        <v>0</v>
      </c>
      <c r="H96" s="341">
        <v>8</v>
      </c>
      <c r="I96" s="342">
        <f>+U96</f>
        <v>15</v>
      </c>
      <c r="J96" s="341">
        <v>0</v>
      </c>
      <c r="K96" s="341">
        <v>0</v>
      </c>
      <c r="L96" s="341">
        <v>0</v>
      </c>
      <c r="M96" s="341">
        <v>0</v>
      </c>
      <c r="N96" s="341">
        <v>0</v>
      </c>
      <c r="O96" s="341">
        <v>2</v>
      </c>
      <c r="P96" s="341">
        <v>5</v>
      </c>
      <c r="Q96" s="341">
        <v>8</v>
      </c>
      <c r="R96" s="341">
        <v>9</v>
      </c>
      <c r="S96" s="341">
        <v>12</v>
      </c>
      <c r="T96" s="341">
        <v>15</v>
      </c>
      <c r="U96" s="341">
        <v>15</v>
      </c>
      <c r="V96" s="341">
        <v>14</v>
      </c>
      <c r="W96" s="341">
        <v>15</v>
      </c>
      <c r="X96" s="358">
        <v>17</v>
      </c>
      <c r="Y96" s="258"/>
      <c r="Z96" s="258"/>
      <c r="AA96" s="258"/>
      <c r="AB96" s="258"/>
      <c r="AC96" s="258"/>
      <c r="AD96" s="258"/>
      <c r="AE96" s="258"/>
      <c r="AF96" s="258"/>
      <c r="AG96" s="258"/>
      <c r="AH96" s="258"/>
      <c r="AI96" s="258"/>
      <c r="AJ96" s="258"/>
      <c r="AK96" s="258"/>
      <c r="AL96" s="258"/>
      <c r="AM96" s="258"/>
      <c r="AN96" s="258"/>
      <c r="AO96" s="258"/>
      <c r="AP96" s="258"/>
      <c r="AQ96" s="258"/>
      <c r="AR96" s="258"/>
    </row>
    <row r="97" spans="2:44" x14ac:dyDescent="0.35">
      <c r="B97" s="174" t="s">
        <v>97</v>
      </c>
      <c r="C97" s="139" t="s">
        <v>91</v>
      </c>
      <c r="D97" s="341">
        <v>0</v>
      </c>
      <c r="E97" s="341">
        <v>0</v>
      </c>
      <c r="F97" s="341">
        <v>0</v>
      </c>
      <c r="G97" s="341">
        <v>0</v>
      </c>
      <c r="H97" s="341">
        <v>6</v>
      </c>
      <c r="I97" s="342">
        <f>+U97</f>
        <v>9</v>
      </c>
      <c r="J97" s="341">
        <v>0</v>
      </c>
      <c r="K97" s="341">
        <v>0</v>
      </c>
      <c r="L97" s="341">
        <v>0</v>
      </c>
      <c r="M97" s="341">
        <v>0</v>
      </c>
      <c r="N97" s="341">
        <v>0</v>
      </c>
      <c r="O97" s="341">
        <v>0</v>
      </c>
      <c r="P97" s="341">
        <v>4</v>
      </c>
      <c r="Q97" s="341">
        <v>6</v>
      </c>
      <c r="R97" s="341">
        <v>7</v>
      </c>
      <c r="S97" s="341">
        <v>11</v>
      </c>
      <c r="T97" s="341">
        <v>9</v>
      </c>
      <c r="U97" s="341">
        <v>9</v>
      </c>
      <c r="V97" s="341">
        <v>5</v>
      </c>
      <c r="W97" s="341">
        <v>4</v>
      </c>
      <c r="X97" s="358">
        <v>4</v>
      </c>
      <c r="Y97" s="258"/>
      <c r="Z97" s="258"/>
      <c r="AA97" s="258"/>
      <c r="AB97" s="258"/>
      <c r="AC97" s="258"/>
      <c r="AD97" s="258"/>
      <c r="AE97" s="258"/>
      <c r="AF97" s="258"/>
      <c r="AG97" s="258"/>
      <c r="AH97" s="258"/>
      <c r="AI97" s="258"/>
      <c r="AJ97" s="258"/>
      <c r="AK97" s="258"/>
      <c r="AL97" s="258"/>
      <c r="AM97" s="258"/>
      <c r="AN97" s="258"/>
      <c r="AO97" s="258"/>
      <c r="AP97" s="258"/>
      <c r="AQ97" s="258"/>
      <c r="AR97" s="258"/>
    </row>
    <row r="98" spans="2:44" x14ac:dyDescent="0.35">
      <c r="B98" s="174" t="s">
        <v>178</v>
      </c>
      <c r="C98" s="139" t="s">
        <v>91</v>
      </c>
      <c r="D98" s="341">
        <v>0</v>
      </c>
      <c r="E98" s="341">
        <v>0</v>
      </c>
      <c r="F98" s="341">
        <v>0</v>
      </c>
      <c r="G98" s="341">
        <v>0</v>
      </c>
      <c r="H98" s="341">
        <f>+Q98</f>
        <v>1</v>
      </c>
      <c r="I98" s="342">
        <f>+U98</f>
        <v>8</v>
      </c>
      <c r="J98" s="341">
        <v>0</v>
      </c>
      <c r="K98" s="341">
        <v>0</v>
      </c>
      <c r="L98" s="341">
        <v>0</v>
      </c>
      <c r="M98" s="341">
        <v>0</v>
      </c>
      <c r="N98" s="341">
        <v>0</v>
      </c>
      <c r="O98" s="341">
        <v>0</v>
      </c>
      <c r="P98" s="341">
        <v>0</v>
      </c>
      <c r="Q98" s="341">
        <v>1</v>
      </c>
      <c r="R98" s="341">
        <v>1</v>
      </c>
      <c r="S98" s="341">
        <v>0</v>
      </c>
      <c r="T98" s="341">
        <v>7</v>
      </c>
      <c r="U98" s="341">
        <v>8</v>
      </c>
      <c r="V98" s="341">
        <v>7</v>
      </c>
      <c r="W98" s="341">
        <v>9</v>
      </c>
      <c r="X98" s="358">
        <v>8</v>
      </c>
      <c r="Y98" s="258"/>
      <c r="Z98" s="258"/>
      <c r="AA98" s="258"/>
      <c r="AB98" s="258"/>
      <c r="AC98" s="258"/>
      <c r="AD98" s="258"/>
      <c r="AE98" s="258"/>
      <c r="AF98" s="258"/>
      <c r="AG98" s="258"/>
      <c r="AH98" s="258"/>
      <c r="AI98" s="258"/>
      <c r="AJ98" s="258"/>
      <c r="AK98" s="258"/>
      <c r="AL98" s="258"/>
      <c r="AM98" s="258"/>
      <c r="AN98" s="258"/>
      <c r="AO98" s="258"/>
      <c r="AP98" s="258"/>
      <c r="AQ98" s="258"/>
      <c r="AR98" s="258"/>
    </row>
    <row r="99" spans="2:44" x14ac:dyDescent="0.35">
      <c r="B99" s="137" t="s">
        <v>98</v>
      </c>
      <c r="C99" s="27" t="s">
        <v>60</v>
      </c>
      <c r="D99" s="33">
        <v>0</v>
      </c>
      <c r="E99" s="32">
        <v>0</v>
      </c>
      <c r="F99" s="32">
        <v>0</v>
      </c>
      <c r="G99" s="33">
        <v>18.119585000000001</v>
      </c>
      <c r="H99" s="33">
        <v>19.654038997000001</v>
      </c>
      <c r="I99" s="34">
        <v>4.8074612090000004</v>
      </c>
      <c r="J99" s="32">
        <v>3.6033979999999999</v>
      </c>
      <c r="K99" s="32">
        <v>5.8149090000000001</v>
      </c>
      <c r="L99" s="32">
        <v>3.8712469999999999</v>
      </c>
      <c r="M99" s="32">
        <v>4.830031</v>
      </c>
      <c r="N99" s="32">
        <v>5.1661000000000001</v>
      </c>
      <c r="O99" s="32">
        <v>5.6443539999999999</v>
      </c>
      <c r="P99" s="32">
        <v>4.8339980000000002</v>
      </c>
      <c r="Q99" s="33">
        <v>4.0095885469999999</v>
      </c>
      <c r="R99" s="33">
        <v>1.340231</v>
      </c>
      <c r="S99" s="33">
        <v>0.97447481999999996</v>
      </c>
      <c r="T99" s="33">
        <v>1.0995813990000001</v>
      </c>
      <c r="U99" s="33">
        <v>1.39317399</v>
      </c>
      <c r="V99" s="33">
        <v>1.1918757400000002</v>
      </c>
      <c r="W99" s="33">
        <v>1.143589623</v>
      </c>
      <c r="X99" s="62">
        <v>1.27173264</v>
      </c>
      <c r="Y99" s="258"/>
      <c r="Z99" s="258"/>
      <c r="AA99" s="258"/>
      <c r="AB99" s="258"/>
      <c r="AC99" s="258"/>
      <c r="AD99" s="258"/>
      <c r="AE99" s="258"/>
      <c r="AF99" s="258"/>
      <c r="AG99" s="258"/>
      <c r="AH99" s="258"/>
      <c r="AI99" s="258"/>
      <c r="AJ99" s="258"/>
      <c r="AK99" s="258"/>
      <c r="AL99" s="258"/>
      <c r="AM99" s="258"/>
      <c r="AN99" s="258"/>
      <c r="AO99" s="258"/>
      <c r="AP99" s="258"/>
      <c r="AQ99" s="258"/>
      <c r="AR99" s="258"/>
    </row>
    <row r="100" spans="2:44" x14ac:dyDescent="0.35">
      <c r="B100" s="174" t="s">
        <v>99</v>
      </c>
      <c r="C100" s="139" t="s">
        <v>91</v>
      </c>
      <c r="D100" s="341">
        <v>0</v>
      </c>
      <c r="E100" s="341">
        <v>0</v>
      </c>
      <c r="F100" s="341">
        <v>0</v>
      </c>
      <c r="G100" s="341">
        <v>0</v>
      </c>
      <c r="H100" s="341">
        <v>0</v>
      </c>
      <c r="I100" s="342">
        <f>+U100</f>
        <v>56</v>
      </c>
      <c r="J100" s="341">
        <v>0</v>
      </c>
      <c r="K100" s="341">
        <v>0</v>
      </c>
      <c r="L100" s="341">
        <v>0</v>
      </c>
      <c r="M100" s="341">
        <v>0</v>
      </c>
      <c r="N100" s="341">
        <v>0</v>
      </c>
      <c r="O100" s="341">
        <v>0</v>
      </c>
      <c r="P100" s="341">
        <v>0</v>
      </c>
      <c r="Q100" s="341">
        <v>0</v>
      </c>
      <c r="R100" s="341">
        <v>46</v>
      </c>
      <c r="S100" s="341">
        <v>46</v>
      </c>
      <c r="T100" s="341">
        <v>45</v>
      </c>
      <c r="U100" s="341">
        <v>56</v>
      </c>
      <c r="V100" s="341">
        <v>114</v>
      </c>
      <c r="W100" s="341">
        <v>109</v>
      </c>
      <c r="X100" s="358">
        <v>111</v>
      </c>
      <c r="Y100" s="258"/>
      <c r="Z100" s="258"/>
      <c r="AA100" s="258"/>
      <c r="AB100" s="258"/>
      <c r="AC100" s="258"/>
      <c r="AD100" s="258"/>
      <c r="AE100" s="258"/>
      <c r="AF100" s="258"/>
      <c r="AG100" s="258"/>
      <c r="AH100" s="258"/>
      <c r="AI100" s="258"/>
      <c r="AJ100" s="258"/>
      <c r="AK100" s="258"/>
      <c r="AL100" s="258"/>
      <c r="AM100" s="258"/>
      <c r="AN100" s="258"/>
      <c r="AO100" s="258"/>
      <c r="AP100" s="258"/>
      <c r="AQ100" s="258"/>
      <c r="AR100" s="258"/>
    </row>
    <row r="101" spans="2:44" x14ac:dyDescent="0.35">
      <c r="B101" s="146" t="s">
        <v>100</v>
      </c>
      <c r="C101" s="27" t="s">
        <v>91</v>
      </c>
      <c r="D101" s="55">
        <v>0</v>
      </c>
      <c r="E101" s="55">
        <v>0</v>
      </c>
      <c r="F101" s="55">
        <v>0</v>
      </c>
      <c r="G101" s="55">
        <v>0</v>
      </c>
      <c r="H101" s="55">
        <v>0</v>
      </c>
      <c r="I101" s="163">
        <f>+R101+S101+T101+U101</f>
        <v>28984</v>
      </c>
      <c r="J101" s="55">
        <v>0</v>
      </c>
      <c r="K101" s="55">
        <v>0</v>
      </c>
      <c r="L101" s="55">
        <v>0</v>
      </c>
      <c r="M101" s="55">
        <v>0</v>
      </c>
      <c r="N101" s="55">
        <v>0</v>
      </c>
      <c r="O101" s="55">
        <v>0</v>
      </c>
      <c r="P101" s="55">
        <v>0</v>
      </c>
      <c r="Q101" s="55">
        <v>0</v>
      </c>
      <c r="R101" s="55">
        <v>4688</v>
      </c>
      <c r="S101" s="55">
        <v>7613</v>
      </c>
      <c r="T101" s="55">
        <v>8436</v>
      </c>
      <c r="U101" s="55">
        <v>8247</v>
      </c>
      <c r="V101" s="57">
        <v>6878</v>
      </c>
      <c r="W101" s="57">
        <v>7924</v>
      </c>
      <c r="X101" s="60">
        <v>8205</v>
      </c>
      <c r="Y101" s="258"/>
      <c r="Z101" s="258"/>
      <c r="AA101" s="258"/>
      <c r="AB101" s="258"/>
      <c r="AC101" s="258"/>
      <c r="AD101" s="258"/>
      <c r="AE101" s="258"/>
      <c r="AF101" s="258"/>
      <c r="AG101" s="258"/>
      <c r="AH101" s="258"/>
      <c r="AI101" s="258"/>
      <c r="AJ101" s="258"/>
      <c r="AK101" s="258"/>
      <c r="AL101" s="258"/>
      <c r="AM101" s="258"/>
      <c r="AN101" s="258"/>
      <c r="AO101" s="258"/>
      <c r="AP101" s="258"/>
      <c r="AQ101" s="258"/>
      <c r="AR101" s="258"/>
    </row>
    <row r="102" spans="2:44" x14ac:dyDescent="0.35">
      <c r="B102" s="237" t="s">
        <v>101</v>
      </c>
      <c r="C102" s="240"/>
      <c r="D102" s="239"/>
      <c r="E102" s="239"/>
      <c r="F102" s="239"/>
      <c r="G102" s="239"/>
      <c r="H102" s="239"/>
      <c r="I102" s="241"/>
      <c r="J102" s="239"/>
      <c r="K102" s="239"/>
      <c r="L102" s="239"/>
      <c r="M102" s="239"/>
      <c r="N102" s="239"/>
      <c r="O102" s="239"/>
      <c r="P102" s="239"/>
      <c r="Q102" s="239"/>
      <c r="R102" s="239"/>
      <c r="S102" s="239"/>
      <c r="T102" s="239"/>
      <c r="U102" s="239"/>
      <c r="V102" s="239"/>
      <c r="W102" s="239"/>
      <c r="X102" s="240"/>
      <c r="Y102" s="258"/>
      <c r="Z102" s="258"/>
      <c r="AA102" s="258"/>
      <c r="AB102" s="258"/>
      <c r="AC102" s="258"/>
      <c r="AD102" s="258"/>
      <c r="AE102" s="258"/>
      <c r="AF102" s="258"/>
      <c r="AG102" s="258"/>
      <c r="AH102" s="258"/>
      <c r="AI102" s="258"/>
      <c r="AJ102" s="258"/>
      <c r="AK102" s="258"/>
      <c r="AL102" s="258"/>
      <c r="AM102" s="258"/>
      <c r="AN102" s="258"/>
      <c r="AO102" s="258"/>
      <c r="AP102" s="258"/>
      <c r="AQ102" s="159"/>
      <c r="AR102" s="159"/>
    </row>
    <row r="103" spans="2:44" x14ac:dyDescent="0.35">
      <c r="B103" s="174" t="s">
        <v>102</v>
      </c>
      <c r="C103" s="139" t="s">
        <v>60</v>
      </c>
      <c r="D103" s="359">
        <v>2.4230200000000002</v>
      </c>
      <c r="E103" s="359">
        <v>3.433503</v>
      </c>
      <c r="F103" s="359">
        <v>3.992038</v>
      </c>
      <c r="G103" s="359">
        <v>3.7514350000000003</v>
      </c>
      <c r="H103" s="359">
        <v>4.1167705950000002</v>
      </c>
      <c r="I103" s="360">
        <v>4.2688004929999988</v>
      </c>
      <c r="J103" s="359">
        <v>0.97584800000000005</v>
      </c>
      <c r="K103" s="359">
        <v>0.90561400000000003</v>
      </c>
      <c r="L103" s="359">
        <v>0.953654</v>
      </c>
      <c r="M103" s="359">
        <v>0.91631899999999999</v>
      </c>
      <c r="N103" s="359">
        <v>0.85219900000000004</v>
      </c>
      <c r="O103" s="359">
        <v>0.98802900000000005</v>
      </c>
      <c r="P103" s="359">
        <v>1.0465310000000001</v>
      </c>
      <c r="Q103" s="359">
        <v>1.2300115949999997</v>
      </c>
      <c r="R103" s="359">
        <v>0.84358024100000006</v>
      </c>
      <c r="S103" s="359">
        <v>1.063474126</v>
      </c>
      <c r="T103" s="359">
        <v>1.1505007789999995</v>
      </c>
      <c r="U103" s="359">
        <v>1.2112453469999998</v>
      </c>
      <c r="V103" s="359">
        <v>1.1315066140000001</v>
      </c>
      <c r="W103" s="359">
        <v>1.1958336149999997</v>
      </c>
      <c r="X103" s="361">
        <v>1.1601834710000003</v>
      </c>
      <c r="Y103" s="258"/>
      <c r="Z103" s="258"/>
      <c r="AA103" s="258"/>
      <c r="AB103" s="258"/>
      <c r="AC103" s="258"/>
      <c r="AD103" s="258"/>
      <c r="AE103" s="258"/>
      <c r="AF103" s="258"/>
      <c r="AG103" s="258"/>
      <c r="AH103" s="258"/>
      <c r="AI103" s="258"/>
      <c r="AJ103" s="258"/>
      <c r="AK103" s="258"/>
      <c r="AL103" s="258"/>
      <c r="AM103" s="258"/>
      <c r="AN103" s="258"/>
      <c r="AO103" s="258"/>
      <c r="AP103" s="258"/>
      <c r="AQ103" s="258"/>
      <c r="AR103" s="258"/>
    </row>
    <row r="104" spans="2:44" x14ac:dyDescent="0.35">
      <c r="B104" s="174" t="s">
        <v>103</v>
      </c>
      <c r="C104" s="139" t="s">
        <v>104</v>
      </c>
      <c r="D104" s="359">
        <v>0</v>
      </c>
      <c r="E104" s="359">
        <v>0</v>
      </c>
      <c r="F104" s="359">
        <v>0</v>
      </c>
      <c r="G104" s="359">
        <v>0</v>
      </c>
      <c r="H104" s="359">
        <v>0</v>
      </c>
      <c r="I104" s="343">
        <v>190029.30178849696</v>
      </c>
      <c r="J104" s="359">
        <v>0</v>
      </c>
      <c r="K104" s="359">
        <v>0</v>
      </c>
      <c r="L104" s="359">
        <v>0</v>
      </c>
      <c r="M104" s="359">
        <v>0</v>
      </c>
      <c r="N104" s="359">
        <v>0</v>
      </c>
      <c r="O104" s="359">
        <v>0</v>
      </c>
      <c r="P104" s="359">
        <v>0</v>
      </c>
      <c r="Q104" s="359">
        <v>0</v>
      </c>
      <c r="R104" s="359">
        <v>0</v>
      </c>
      <c r="S104" s="359">
        <v>0</v>
      </c>
      <c r="T104" s="362">
        <v>97373.516302882112</v>
      </c>
      <c r="U104" s="362">
        <v>92655.785485614848</v>
      </c>
      <c r="V104" s="362">
        <v>97319.66</v>
      </c>
      <c r="W104" s="362">
        <v>97954.18</v>
      </c>
      <c r="X104" s="363">
        <v>98601.409000000072</v>
      </c>
      <c r="Y104" s="258"/>
      <c r="Z104" s="258"/>
      <c r="AA104" s="258"/>
      <c r="AB104" s="258"/>
      <c r="AC104" s="258"/>
      <c r="AD104" s="258"/>
      <c r="AE104" s="258"/>
      <c r="AF104" s="258"/>
      <c r="AG104" s="258"/>
      <c r="AH104" s="258"/>
      <c r="AI104" s="258"/>
      <c r="AJ104" s="258"/>
      <c r="AK104" s="258"/>
      <c r="AL104" s="258"/>
      <c r="AM104" s="258"/>
      <c r="AN104" s="258"/>
      <c r="AO104" s="258"/>
      <c r="AP104" s="258"/>
      <c r="AQ104" s="258"/>
      <c r="AR104" s="258"/>
    </row>
    <row r="105" spans="2:44" x14ac:dyDescent="0.35">
      <c r="B105" s="174" t="s">
        <v>105</v>
      </c>
      <c r="C105" s="139" t="s">
        <v>179</v>
      </c>
      <c r="D105" s="359">
        <v>0</v>
      </c>
      <c r="E105" s="359">
        <v>0</v>
      </c>
      <c r="F105" s="359">
        <v>0</v>
      </c>
      <c r="G105" s="359">
        <v>0</v>
      </c>
      <c r="H105" s="359">
        <v>0</v>
      </c>
      <c r="I105" s="358">
        <v>15974.406859147341</v>
      </c>
      <c r="J105" s="359">
        <v>0</v>
      </c>
      <c r="K105" s="359">
        <v>0</v>
      </c>
      <c r="L105" s="359">
        <v>0</v>
      </c>
      <c r="M105" s="359">
        <v>0</v>
      </c>
      <c r="N105" s="359">
        <v>0</v>
      </c>
      <c r="O105" s="359">
        <v>0</v>
      </c>
      <c r="P105" s="359">
        <v>0</v>
      </c>
      <c r="Q105" s="359">
        <v>0</v>
      </c>
      <c r="R105" s="359">
        <v>0</v>
      </c>
      <c r="S105" s="359">
        <v>0</v>
      </c>
      <c r="T105" s="362">
        <v>8102.7764899999993</v>
      </c>
      <c r="U105" s="362">
        <v>7871.6303691473413</v>
      </c>
      <c r="V105" s="364">
        <v>7748.8258500000002</v>
      </c>
      <c r="W105" s="364">
        <v>8604.6502259999961</v>
      </c>
      <c r="X105" s="363">
        <v>9211.5526670000036</v>
      </c>
      <c r="Y105" s="258"/>
      <c r="Z105" s="258"/>
      <c r="AA105" s="258"/>
      <c r="AB105" s="258"/>
      <c r="AC105" s="258"/>
      <c r="AD105" s="258"/>
      <c r="AE105" s="258"/>
      <c r="AF105" s="258"/>
      <c r="AG105" s="258"/>
      <c r="AH105" s="258"/>
      <c r="AI105" s="258"/>
      <c r="AJ105" s="258"/>
      <c r="AK105" s="258"/>
      <c r="AL105" s="258"/>
      <c r="AM105" s="258"/>
      <c r="AN105" s="258"/>
      <c r="AO105" s="258"/>
      <c r="AP105" s="258"/>
      <c r="AQ105" s="258"/>
      <c r="AR105" s="258"/>
    </row>
    <row r="106" spans="2:44" x14ac:dyDescent="0.35">
      <c r="B106" s="237" t="s">
        <v>106</v>
      </c>
      <c r="C106" s="240"/>
      <c r="D106" s="239"/>
      <c r="E106" s="239"/>
      <c r="F106" s="239"/>
      <c r="G106" s="239"/>
      <c r="H106" s="239"/>
      <c r="I106" s="241"/>
      <c r="J106" s="239"/>
      <c r="K106" s="239"/>
      <c r="L106" s="239"/>
      <c r="M106" s="239"/>
      <c r="N106" s="239"/>
      <c r="O106" s="239"/>
      <c r="P106" s="239"/>
      <c r="Q106" s="239"/>
      <c r="R106" s="239"/>
      <c r="S106" s="239"/>
      <c r="T106" s="239"/>
      <c r="U106" s="239"/>
      <c r="V106" s="239"/>
      <c r="W106" s="239"/>
      <c r="X106" s="240"/>
      <c r="Y106" s="258"/>
      <c r="Z106" s="258"/>
      <c r="AA106" s="258"/>
      <c r="AB106" s="258"/>
      <c r="AC106" s="258"/>
      <c r="AD106" s="258"/>
      <c r="AE106" s="258"/>
      <c r="AF106" s="258"/>
      <c r="AG106" s="258"/>
      <c r="AH106" s="258"/>
      <c r="AI106" s="258"/>
      <c r="AJ106" s="258"/>
      <c r="AK106" s="258"/>
      <c r="AL106" s="258"/>
      <c r="AM106" s="258"/>
      <c r="AN106" s="258"/>
      <c r="AO106" s="258"/>
      <c r="AP106" s="258"/>
      <c r="AQ106" s="159"/>
      <c r="AR106" s="159"/>
    </row>
    <row r="107" spans="2:44" x14ac:dyDescent="0.35">
      <c r="B107" s="147" t="s">
        <v>107</v>
      </c>
      <c r="C107" s="144" t="s">
        <v>108</v>
      </c>
      <c r="D107" s="63">
        <v>202</v>
      </c>
      <c r="E107" s="63">
        <v>13303.462</v>
      </c>
      <c r="F107" s="63">
        <v>16743.662</v>
      </c>
      <c r="G107" s="57">
        <v>17353.420000000002</v>
      </c>
      <c r="H107" s="57">
        <v>36832.437999999995</v>
      </c>
      <c r="I107" s="163">
        <v>33168.159</v>
      </c>
      <c r="J107" s="170">
        <v>4107.7789999999995</v>
      </c>
      <c r="K107" s="170">
        <v>4674.2510000000002</v>
      </c>
      <c r="L107" s="170">
        <v>4472.8519999999999</v>
      </c>
      <c r="M107" s="63">
        <v>4098.5380000000005</v>
      </c>
      <c r="N107" s="63">
        <v>8327.9689999999991</v>
      </c>
      <c r="O107" s="170">
        <v>9033.5469999999987</v>
      </c>
      <c r="P107" s="63">
        <v>9514.4779999999992</v>
      </c>
      <c r="Q107" s="63">
        <v>9967.3909999999996</v>
      </c>
      <c r="R107" s="63">
        <v>8336.0249999999996</v>
      </c>
      <c r="S107" s="63">
        <v>8976.7710000000006</v>
      </c>
      <c r="T107" s="63">
        <v>7726.9229999999998</v>
      </c>
      <c r="U107" s="63">
        <v>8128.4399999999987</v>
      </c>
      <c r="V107" s="63">
        <v>6445.4750000000004</v>
      </c>
      <c r="W107" s="63">
        <v>6571.3549999999996</v>
      </c>
      <c r="X107" s="64">
        <v>8070.4030000000002</v>
      </c>
      <c r="Y107" s="258"/>
      <c r="Z107" s="258"/>
      <c r="AA107" s="258"/>
      <c r="AB107" s="258"/>
      <c r="AC107" s="258"/>
      <c r="AD107" s="258"/>
      <c r="AE107" s="258"/>
      <c r="AF107" s="258"/>
      <c r="AG107" s="258"/>
      <c r="AH107" s="258"/>
      <c r="AI107" s="258"/>
      <c r="AJ107" s="258"/>
      <c r="AK107" s="258"/>
      <c r="AL107" s="258"/>
      <c r="AM107" s="258"/>
      <c r="AN107" s="258"/>
      <c r="AO107" s="258"/>
      <c r="AP107" s="258"/>
      <c r="AQ107" s="258"/>
      <c r="AR107" s="258"/>
    </row>
    <row r="108" spans="2:44" x14ac:dyDescent="0.35">
      <c r="B108" s="141"/>
      <c r="C108" s="141"/>
      <c r="D108" s="141"/>
      <c r="E108" s="141"/>
      <c r="F108" s="141"/>
      <c r="G108" s="141"/>
      <c r="H108" s="141"/>
      <c r="I108" s="142"/>
      <c r="J108" s="141"/>
      <c r="K108" s="141"/>
      <c r="L108" s="141"/>
      <c r="M108" s="141"/>
      <c r="N108" s="141"/>
      <c r="O108" s="141"/>
      <c r="P108" s="141"/>
      <c r="Q108" s="141"/>
      <c r="R108" s="141"/>
      <c r="S108" s="141"/>
      <c r="T108" s="141"/>
      <c r="U108" s="141"/>
      <c r="V108" s="141"/>
      <c r="W108" s="141"/>
      <c r="X108" s="141"/>
      <c r="Y108" s="258"/>
      <c r="Z108" s="258"/>
      <c r="AA108" s="258"/>
      <c r="AB108" s="258"/>
      <c r="AC108" s="258"/>
      <c r="AD108" s="258"/>
      <c r="AE108" s="258"/>
      <c r="AF108" s="258"/>
      <c r="AG108" s="258"/>
      <c r="AH108" s="258"/>
      <c r="AI108" s="258"/>
      <c r="AJ108" s="258"/>
      <c r="AK108" s="258"/>
      <c r="AL108" s="258"/>
      <c r="AM108" s="258"/>
      <c r="AN108" s="258"/>
      <c r="AO108" s="258"/>
      <c r="AP108" s="258"/>
      <c r="AQ108" s="159"/>
    </row>
    <row r="109" spans="2:44" ht="15.5" x14ac:dyDescent="0.35">
      <c r="B109" s="171" t="s">
        <v>109</v>
      </c>
      <c r="C109" s="172"/>
      <c r="D109" s="286" t="s">
        <v>2</v>
      </c>
      <c r="E109" s="286" t="s">
        <v>3</v>
      </c>
      <c r="F109" s="286" t="s">
        <v>4</v>
      </c>
      <c r="G109" s="286" t="s">
        <v>5</v>
      </c>
      <c r="H109" s="135" t="s">
        <v>6</v>
      </c>
      <c r="I109" s="285" t="s">
        <v>7</v>
      </c>
      <c r="J109" s="263" t="s">
        <v>8</v>
      </c>
      <c r="K109" s="263" t="s">
        <v>9</v>
      </c>
      <c r="L109" s="263" t="s">
        <v>10</v>
      </c>
      <c r="M109" s="263" t="s">
        <v>11</v>
      </c>
      <c r="N109" s="263" t="s">
        <v>12</v>
      </c>
      <c r="O109" s="263" t="s">
        <v>13</v>
      </c>
      <c r="P109" s="263" t="s">
        <v>14</v>
      </c>
      <c r="Q109" s="135" t="s">
        <v>15</v>
      </c>
      <c r="R109" s="12" t="s">
        <v>16</v>
      </c>
      <c r="S109" s="12" t="s">
        <v>17</v>
      </c>
      <c r="T109" s="12" t="s">
        <v>18</v>
      </c>
      <c r="U109" s="12" t="s">
        <v>19</v>
      </c>
      <c r="V109" s="136" t="s">
        <v>20</v>
      </c>
      <c r="W109" s="136" t="s">
        <v>184</v>
      </c>
      <c r="X109" s="312" t="s">
        <v>197</v>
      </c>
      <c r="Y109" s="258"/>
      <c r="Z109" s="258"/>
      <c r="AA109" s="258"/>
      <c r="AB109" s="258"/>
      <c r="AC109" s="258"/>
      <c r="AD109" s="258"/>
      <c r="AE109" s="258"/>
      <c r="AF109" s="258"/>
      <c r="AG109" s="258"/>
      <c r="AH109" s="258"/>
      <c r="AI109" s="258"/>
      <c r="AJ109" s="258"/>
      <c r="AK109" s="258"/>
      <c r="AL109" s="258"/>
      <c r="AM109" s="258"/>
      <c r="AN109" s="258"/>
      <c r="AO109" s="258"/>
      <c r="AP109" s="258"/>
      <c r="AQ109" s="159"/>
    </row>
    <row r="110" spans="2:44" x14ac:dyDescent="0.35">
      <c r="B110" s="237" t="s">
        <v>58</v>
      </c>
      <c r="C110" s="240"/>
      <c r="D110" s="239"/>
      <c r="E110" s="239"/>
      <c r="F110" s="239"/>
      <c r="G110" s="239"/>
      <c r="H110" s="239"/>
      <c r="I110" s="241"/>
      <c r="J110" s="239"/>
      <c r="K110" s="239"/>
      <c r="L110" s="239"/>
      <c r="M110" s="239"/>
      <c r="N110" s="239"/>
      <c r="O110" s="239"/>
      <c r="P110" s="239"/>
      <c r="Q110" s="239"/>
      <c r="R110" s="239"/>
      <c r="S110" s="239"/>
      <c r="T110" s="239"/>
      <c r="U110" s="239"/>
      <c r="V110" s="239"/>
      <c r="W110" s="239"/>
      <c r="X110" s="240"/>
      <c r="Y110" s="258"/>
      <c r="Z110" s="258"/>
      <c r="AA110" s="258"/>
      <c r="AB110" s="258"/>
      <c r="AC110" s="258"/>
      <c r="AD110" s="258"/>
      <c r="AE110" s="258"/>
      <c r="AF110" s="258"/>
      <c r="AG110" s="258"/>
      <c r="AH110" s="258"/>
      <c r="AI110" s="258"/>
      <c r="AJ110" s="258"/>
      <c r="AK110" s="258"/>
      <c r="AL110" s="258"/>
      <c r="AM110" s="258"/>
      <c r="AN110" s="258"/>
      <c r="AO110" s="258"/>
      <c r="AP110" s="258"/>
      <c r="AQ110" s="159"/>
    </row>
    <row r="111" spans="2:44" x14ac:dyDescent="0.35">
      <c r="B111" s="146" t="s">
        <v>194</v>
      </c>
      <c r="C111" s="27" t="s">
        <v>22</v>
      </c>
      <c r="D111" s="55">
        <v>0</v>
      </c>
      <c r="E111" s="55">
        <v>0</v>
      </c>
      <c r="F111" s="65">
        <v>209.51890642000001</v>
      </c>
      <c r="G111" s="65">
        <v>196.40555762</v>
      </c>
      <c r="H111" s="65">
        <v>224.93987830999998</v>
      </c>
      <c r="I111" s="66">
        <v>240.95610900999998</v>
      </c>
      <c r="J111" s="65">
        <v>46.945245700000001</v>
      </c>
      <c r="K111" s="65">
        <v>37.715694630000016</v>
      </c>
      <c r="L111" s="65">
        <v>53.758736399999997</v>
      </c>
      <c r="M111" s="65">
        <v>57.985880889999997</v>
      </c>
      <c r="N111" s="65">
        <v>48.123256439999999</v>
      </c>
      <c r="O111" s="65">
        <v>54.948590189999997</v>
      </c>
      <c r="P111" s="65">
        <v>57.153959059999998</v>
      </c>
      <c r="Q111" s="65">
        <v>64.71407262000001</v>
      </c>
      <c r="R111" s="67">
        <v>57.581287189999998</v>
      </c>
      <c r="S111" s="67">
        <v>57.723648799999999</v>
      </c>
      <c r="T111" s="67">
        <v>60.478161700000001</v>
      </c>
      <c r="U111" s="67">
        <v>65.173011319999986</v>
      </c>
      <c r="V111" s="67">
        <v>58.981621850000003</v>
      </c>
      <c r="W111" s="67">
        <v>69.961925219999998</v>
      </c>
      <c r="X111" s="68">
        <v>90.232137919999985</v>
      </c>
      <c r="Y111" s="258"/>
      <c r="Z111" s="258"/>
      <c r="AA111" s="258"/>
      <c r="AB111" s="258"/>
      <c r="AC111" s="258"/>
      <c r="AD111" s="258"/>
      <c r="AE111" s="258"/>
      <c r="AF111" s="258"/>
      <c r="AG111" s="258"/>
      <c r="AH111" s="258"/>
      <c r="AI111" s="258"/>
      <c r="AJ111" s="258"/>
      <c r="AK111" s="258"/>
      <c r="AL111" s="258"/>
      <c r="AM111" s="258"/>
      <c r="AN111" s="258"/>
      <c r="AO111" s="258"/>
      <c r="AP111" s="258"/>
      <c r="AQ111" s="258"/>
      <c r="AR111" s="258"/>
    </row>
    <row r="112" spans="2:44" x14ac:dyDescent="0.35">
      <c r="B112" s="146" t="s">
        <v>195</v>
      </c>
      <c r="C112" s="27" t="s">
        <v>22</v>
      </c>
      <c r="D112" s="55">
        <v>0</v>
      </c>
      <c r="E112" s="55">
        <v>0</v>
      </c>
      <c r="F112" s="65">
        <v>137.76407771999999</v>
      </c>
      <c r="G112" s="65">
        <v>140.64350478</v>
      </c>
      <c r="H112" s="65">
        <v>156.19992306</v>
      </c>
      <c r="I112" s="66">
        <v>160.05556421</v>
      </c>
      <c r="J112" s="65">
        <v>32.78328432</v>
      </c>
      <c r="K112" s="65">
        <v>32.783284850000001</v>
      </c>
      <c r="L112" s="65">
        <v>32.783285419999999</v>
      </c>
      <c r="M112" s="65">
        <v>42.293650190000001</v>
      </c>
      <c r="N112" s="65">
        <v>32.836587460000004</v>
      </c>
      <c r="O112" s="65">
        <v>32.836585939999999</v>
      </c>
      <c r="P112" s="65">
        <v>38.825594119999998</v>
      </c>
      <c r="Q112" s="65">
        <v>51.701155540000002</v>
      </c>
      <c r="R112" s="67">
        <v>40.452956729999997</v>
      </c>
      <c r="S112" s="67">
        <v>36.720663679999994</v>
      </c>
      <c r="T112" s="67">
        <v>42.987896239999998</v>
      </c>
      <c r="U112" s="67">
        <v>39.894047560000004</v>
      </c>
      <c r="V112" s="67">
        <v>38.076781159999996</v>
      </c>
      <c r="W112" s="67">
        <v>32.447637110000002</v>
      </c>
      <c r="X112" s="68">
        <v>32.257650230000003</v>
      </c>
      <c r="Y112" s="258"/>
      <c r="Z112" s="258"/>
      <c r="AA112" s="258"/>
      <c r="AB112" s="258"/>
      <c r="AC112" s="258"/>
      <c r="AD112" s="258"/>
      <c r="AE112" s="258"/>
      <c r="AF112" s="258"/>
      <c r="AG112" s="258"/>
      <c r="AH112" s="258"/>
      <c r="AI112" s="258"/>
      <c r="AJ112" s="258"/>
      <c r="AK112" s="258"/>
      <c r="AL112" s="258"/>
      <c r="AM112" s="258"/>
      <c r="AN112" s="258"/>
      <c r="AO112" s="258"/>
      <c r="AP112" s="258"/>
      <c r="AQ112" s="258"/>
      <c r="AR112" s="258"/>
    </row>
    <row r="113" spans="2:44" x14ac:dyDescent="0.35">
      <c r="B113" s="146" t="s">
        <v>117</v>
      </c>
      <c r="C113" s="27" t="s">
        <v>22</v>
      </c>
      <c r="D113" s="55">
        <v>0</v>
      </c>
      <c r="E113" s="55">
        <v>0</v>
      </c>
      <c r="F113" s="65">
        <v>162.56043218999997</v>
      </c>
      <c r="G113" s="65">
        <v>125.04628694</v>
      </c>
      <c r="H113" s="65">
        <v>164.09360675000002</v>
      </c>
      <c r="I113" s="66">
        <v>160.79996293999997</v>
      </c>
      <c r="J113" s="65">
        <v>33.879393780000001</v>
      </c>
      <c r="K113" s="65">
        <v>29.574105509999995</v>
      </c>
      <c r="L113" s="65">
        <v>32.827221690000002</v>
      </c>
      <c r="M113" s="65">
        <v>28.76556596</v>
      </c>
      <c r="N113" s="65">
        <v>39.592561959999998</v>
      </c>
      <c r="O113" s="65">
        <v>45.168089300000005</v>
      </c>
      <c r="P113" s="65">
        <v>37.544317499999998</v>
      </c>
      <c r="Q113" s="65">
        <v>41.788637990000005</v>
      </c>
      <c r="R113" s="67">
        <v>33.975155969999996</v>
      </c>
      <c r="S113" s="67">
        <v>41.207921129999995</v>
      </c>
      <c r="T113" s="67">
        <v>46.469217029999996</v>
      </c>
      <c r="U113" s="67">
        <v>39.147668809999985</v>
      </c>
      <c r="V113" s="67">
        <v>52.778594750000003</v>
      </c>
      <c r="W113" s="67">
        <v>47.368572439999987</v>
      </c>
      <c r="X113" s="68">
        <v>47.142729160000016</v>
      </c>
      <c r="Y113" s="258"/>
      <c r="Z113" s="258"/>
      <c r="AA113" s="258"/>
      <c r="AB113" s="258"/>
      <c r="AC113" s="258"/>
      <c r="AD113" s="258"/>
      <c r="AE113" s="258"/>
      <c r="AF113" s="258"/>
      <c r="AG113" s="258"/>
      <c r="AH113" s="258"/>
      <c r="AI113" s="258"/>
      <c r="AJ113" s="258"/>
      <c r="AK113" s="258"/>
      <c r="AL113" s="258"/>
      <c r="AM113" s="258"/>
      <c r="AN113" s="258"/>
      <c r="AO113" s="258"/>
      <c r="AP113" s="258"/>
      <c r="AQ113" s="258"/>
      <c r="AR113" s="258"/>
    </row>
    <row r="114" spans="2:44" x14ac:dyDescent="0.35">
      <c r="B114" s="146" t="s">
        <v>196</v>
      </c>
      <c r="C114" s="27" t="s">
        <v>22</v>
      </c>
      <c r="D114" s="55">
        <v>0</v>
      </c>
      <c r="E114" s="55">
        <v>0</v>
      </c>
      <c r="F114" s="55">
        <v>0</v>
      </c>
      <c r="G114" s="55">
        <v>0</v>
      </c>
      <c r="H114" s="55">
        <v>0</v>
      </c>
      <c r="I114" s="66">
        <v>113.45410003912173</v>
      </c>
      <c r="J114" s="55">
        <v>0</v>
      </c>
      <c r="K114" s="55">
        <v>0</v>
      </c>
      <c r="L114" s="55">
        <v>0</v>
      </c>
      <c r="M114" s="55">
        <v>0</v>
      </c>
      <c r="N114" s="55">
        <v>0</v>
      </c>
      <c r="O114" s="55">
        <v>0</v>
      </c>
      <c r="P114" s="55">
        <v>0</v>
      </c>
      <c r="Q114" s="55">
        <v>0</v>
      </c>
      <c r="R114" s="55">
        <v>0</v>
      </c>
      <c r="S114" s="67">
        <v>4.2747573195507069</v>
      </c>
      <c r="T114" s="67">
        <v>54.120640107655596</v>
      </c>
      <c r="U114" s="67">
        <v>55.058702611915415</v>
      </c>
      <c r="V114" s="67">
        <v>47.679571164526898</v>
      </c>
      <c r="W114" s="67">
        <v>69.114026349999989</v>
      </c>
      <c r="X114" s="68">
        <v>79.344170379999994</v>
      </c>
      <c r="Y114" s="258"/>
      <c r="Z114" s="258"/>
      <c r="AA114" s="258"/>
      <c r="AB114" s="258"/>
      <c r="AC114" s="258"/>
      <c r="AD114" s="258"/>
      <c r="AE114" s="258"/>
      <c r="AF114" s="258"/>
      <c r="AG114" s="258"/>
      <c r="AH114" s="258"/>
      <c r="AI114" s="258"/>
      <c r="AJ114" s="258"/>
      <c r="AK114" s="258"/>
      <c r="AL114" s="258"/>
      <c r="AM114" s="258"/>
      <c r="AN114" s="258"/>
      <c r="AO114" s="258"/>
      <c r="AP114" s="258"/>
      <c r="AQ114" s="258"/>
      <c r="AR114" s="258"/>
    </row>
    <row r="115" spans="2:44" x14ac:dyDescent="0.35">
      <c r="B115" s="146" t="s">
        <v>118</v>
      </c>
      <c r="C115" s="27" t="s">
        <v>22</v>
      </c>
      <c r="D115" s="55">
        <v>0</v>
      </c>
      <c r="E115" s="55">
        <v>0</v>
      </c>
      <c r="F115" s="65">
        <v>328.86929789999988</v>
      </c>
      <c r="G115" s="65">
        <v>464.76005934999984</v>
      </c>
      <c r="H115" s="65">
        <v>377.97049475000006</v>
      </c>
      <c r="I115" s="66">
        <v>479.76563159278089</v>
      </c>
      <c r="J115" s="65">
        <v>104.25761184000002</v>
      </c>
      <c r="K115" s="65">
        <v>148.23454990000005</v>
      </c>
      <c r="L115" s="65">
        <v>128.66852702999998</v>
      </c>
      <c r="M115" s="65">
        <v>83.599370579999984</v>
      </c>
      <c r="N115" s="65">
        <v>83.838918039999967</v>
      </c>
      <c r="O115" s="65">
        <v>74.785138860000004</v>
      </c>
      <c r="P115" s="65">
        <v>100.8908009</v>
      </c>
      <c r="Q115" s="65">
        <v>118.45563695000008</v>
      </c>
      <c r="R115" s="67">
        <v>90.559492089999949</v>
      </c>
      <c r="S115" s="67">
        <v>102.35708442999997</v>
      </c>
      <c r="T115" s="67">
        <v>150.20776290621657</v>
      </c>
      <c r="U115" s="67">
        <v>136.64129216656443</v>
      </c>
      <c r="V115" s="67">
        <v>194.53308378119613</v>
      </c>
      <c r="W115" s="67">
        <v>191.03398247000004</v>
      </c>
      <c r="X115" s="68">
        <v>212.63206645</v>
      </c>
      <c r="Y115" s="258"/>
      <c r="Z115" s="258"/>
      <c r="AA115" s="258"/>
      <c r="AB115" s="258"/>
      <c r="AC115" s="258"/>
      <c r="AD115" s="258"/>
      <c r="AE115" s="258"/>
      <c r="AF115" s="258"/>
      <c r="AG115" s="258"/>
      <c r="AH115" s="258"/>
      <c r="AI115" s="258"/>
      <c r="AJ115" s="258"/>
      <c r="AK115" s="258"/>
      <c r="AL115" s="258"/>
      <c r="AM115" s="258"/>
      <c r="AN115" s="258"/>
      <c r="AO115" s="258"/>
      <c r="AP115" s="258"/>
      <c r="AQ115" s="258"/>
      <c r="AR115" s="258"/>
    </row>
    <row r="116" spans="2:44" x14ac:dyDescent="0.35">
      <c r="B116" s="146" t="s">
        <v>119</v>
      </c>
      <c r="C116" s="27" t="s">
        <v>22</v>
      </c>
      <c r="D116" s="55">
        <v>0</v>
      </c>
      <c r="E116" s="55">
        <v>0</v>
      </c>
      <c r="F116" s="65">
        <v>49.295687350000009</v>
      </c>
      <c r="G116" s="65">
        <v>32.488692739999998</v>
      </c>
      <c r="H116" s="65">
        <v>65.377849040000001</v>
      </c>
      <c r="I116" s="66">
        <v>204.96286186023553</v>
      </c>
      <c r="J116" s="65">
        <v>7.7221047500000024</v>
      </c>
      <c r="K116" s="65">
        <v>8.0587664000000014</v>
      </c>
      <c r="L116" s="65">
        <v>7.5488247700000004</v>
      </c>
      <c r="M116" s="65">
        <v>9.1589968200000005</v>
      </c>
      <c r="N116" s="65">
        <v>15.452936779999998</v>
      </c>
      <c r="O116" s="65">
        <v>16.051954009999999</v>
      </c>
      <c r="P116" s="65">
        <v>17.482128759999998</v>
      </c>
      <c r="Q116" s="65">
        <v>16.390829489999998</v>
      </c>
      <c r="R116" s="67">
        <v>22.350711269999991</v>
      </c>
      <c r="S116" s="67">
        <v>20.342227380000004</v>
      </c>
      <c r="T116" s="67">
        <v>76.27296409181541</v>
      </c>
      <c r="U116" s="67">
        <v>85.996959118420136</v>
      </c>
      <c r="V116" s="67">
        <v>83.008744967630093</v>
      </c>
      <c r="W116" s="67">
        <v>99.673364409999991</v>
      </c>
      <c r="X116" s="68">
        <v>80.670762660000008</v>
      </c>
      <c r="Y116" s="258"/>
      <c r="Z116" s="258"/>
      <c r="AA116" s="258"/>
      <c r="AB116" s="258"/>
      <c r="AC116" s="258"/>
      <c r="AD116" s="258"/>
      <c r="AE116" s="258"/>
      <c r="AF116" s="258"/>
      <c r="AG116" s="258"/>
      <c r="AH116" s="258"/>
      <c r="AI116" s="258"/>
      <c r="AJ116" s="258"/>
      <c r="AK116" s="258"/>
      <c r="AL116" s="258"/>
      <c r="AM116" s="258"/>
      <c r="AN116" s="258"/>
      <c r="AO116" s="258"/>
      <c r="AP116" s="258"/>
      <c r="AQ116" s="258"/>
      <c r="AR116" s="258"/>
    </row>
    <row r="117" spans="2:44" x14ac:dyDescent="0.35">
      <c r="B117" s="146" t="s">
        <v>120</v>
      </c>
      <c r="C117" s="27" t="s">
        <v>22</v>
      </c>
      <c r="D117" s="55">
        <v>0</v>
      </c>
      <c r="E117" s="55">
        <v>0</v>
      </c>
      <c r="F117" s="65">
        <v>16.139439060000001</v>
      </c>
      <c r="G117" s="65">
        <v>23.860588580000002</v>
      </c>
      <c r="H117" s="65">
        <v>30.221205219999995</v>
      </c>
      <c r="I117" s="66">
        <v>37.683048980000002</v>
      </c>
      <c r="J117" s="65">
        <v>6.1753006099999999</v>
      </c>
      <c r="K117" s="65">
        <v>5.7117998499999993</v>
      </c>
      <c r="L117" s="65">
        <v>4.6897754200000001</v>
      </c>
      <c r="M117" s="65">
        <v>7.2837126999999988</v>
      </c>
      <c r="N117" s="65">
        <v>11.861843469999998</v>
      </c>
      <c r="O117" s="65">
        <v>5.4785261600000004</v>
      </c>
      <c r="P117" s="65">
        <v>4.1637166299999997</v>
      </c>
      <c r="Q117" s="65">
        <v>8.7171189599999988</v>
      </c>
      <c r="R117" s="67">
        <v>22.974303610000003</v>
      </c>
      <c r="S117" s="67">
        <v>4.3520373400000008</v>
      </c>
      <c r="T117" s="67">
        <v>2.33188905</v>
      </c>
      <c r="U117" s="67">
        <v>8.0248189800000009</v>
      </c>
      <c r="V117" s="67">
        <v>23.771328700000005</v>
      </c>
      <c r="W117" s="67">
        <v>2.6264919799999999</v>
      </c>
      <c r="X117" s="68">
        <v>1.83308052</v>
      </c>
      <c r="Y117" s="258"/>
      <c r="Z117" s="258"/>
      <c r="AA117" s="258"/>
      <c r="AB117" s="258"/>
      <c r="AC117" s="258"/>
      <c r="AD117" s="258"/>
      <c r="AE117" s="258"/>
      <c r="AF117" s="258"/>
      <c r="AG117" s="258"/>
      <c r="AH117" s="258"/>
      <c r="AI117" s="258"/>
      <c r="AJ117" s="258"/>
      <c r="AK117" s="258"/>
      <c r="AL117" s="258"/>
      <c r="AM117" s="258"/>
      <c r="AN117" s="258"/>
      <c r="AO117" s="258"/>
      <c r="AP117" s="258"/>
      <c r="AQ117" s="258"/>
      <c r="AR117" s="258"/>
    </row>
    <row r="118" spans="2:44" x14ac:dyDescent="0.35">
      <c r="B118" s="155" t="s">
        <v>121</v>
      </c>
      <c r="C118" s="173" t="s">
        <v>22</v>
      </c>
      <c r="D118" s="57">
        <v>0</v>
      </c>
      <c r="E118" s="57">
        <v>0</v>
      </c>
      <c r="F118" s="69">
        <v>47.852848870000003</v>
      </c>
      <c r="G118" s="69">
        <v>79.603424670000621</v>
      </c>
      <c r="H118" s="69">
        <v>116.56179465999992</v>
      </c>
      <c r="I118" s="70">
        <v>194.75391512786172</v>
      </c>
      <c r="J118" s="69">
        <v>17.96705900000002</v>
      </c>
      <c r="K118" s="69">
        <v>14.303798859999944</v>
      </c>
      <c r="L118" s="69">
        <v>18.940629269999992</v>
      </c>
      <c r="M118" s="69">
        <v>28.391536180000603</v>
      </c>
      <c r="N118" s="69">
        <v>20.988895850000024</v>
      </c>
      <c r="O118" s="69">
        <v>22.056415780000002</v>
      </c>
      <c r="P118" s="71">
        <v>28.0424830299999</v>
      </c>
      <c r="Q118" s="67">
        <v>45.473999999999997</v>
      </c>
      <c r="R118" s="67">
        <v>45.973220260000005</v>
      </c>
      <c r="S118" s="67">
        <v>39.942929610449291</v>
      </c>
      <c r="T118" s="67">
        <v>54.048699914312451</v>
      </c>
      <c r="U118" s="67">
        <v>54.789065343099985</v>
      </c>
      <c r="V118" s="67">
        <v>66.091032116646815</v>
      </c>
      <c r="W118" s="67">
        <v>50.421690300000037</v>
      </c>
      <c r="X118" s="68">
        <v>59.026918430000002</v>
      </c>
      <c r="Y118" s="258"/>
      <c r="Z118" s="258"/>
      <c r="AA118" s="258"/>
      <c r="AB118" s="258"/>
      <c r="AC118" s="258"/>
      <c r="AD118" s="258"/>
      <c r="AE118" s="258"/>
      <c r="AF118" s="258"/>
      <c r="AG118" s="258"/>
      <c r="AH118" s="258"/>
      <c r="AI118" s="258"/>
      <c r="AJ118" s="258"/>
      <c r="AK118" s="258"/>
      <c r="AL118" s="258"/>
      <c r="AM118" s="258"/>
      <c r="AN118" s="258"/>
      <c r="AO118" s="258"/>
      <c r="AP118" s="258"/>
      <c r="AQ118" s="258"/>
      <c r="AR118" s="258"/>
    </row>
    <row r="119" spans="2:44" x14ac:dyDescent="0.35">
      <c r="B119" s="174" t="s">
        <v>122</v>
      </c>
      <c r="C119" s="139" t="s">
        <v>22</v>
      </c>
      <c r="D119" s="175">
        <f t="shared" ref="D119:U119" si="10">SUM(D111:D118)</f>
        <v>0</v>
      </c>
      <c r="E119" s="176">
        <f t="shared" si="10"/>
        <v>0</v>
      </c>
      <c r="F119" s="72">
        <f t="shared" si="10"/>
        <v>952.0006895099998</v>
      </c>
      <c r="G119" s="72">
        <f t="shared" si="10"/>
        <v>1062.8081146800005</v>
      </c>
      <c r="H119" s="72">
        <f t="shared" si="10"/>
        <v>1135.3647517899999</v>
      </c>
      <c r="I119" s="73">
        <f t="shared" si="10"/>
        <v>1592.4311937599998</v>
      </c>
      <c r="J119" s="72">
        <f t="shared" si="10"/>
        <v>249.73000000000002</v>
      </c>
      <c r="K119" s="72">
        <f t="shared" si="10"/>
        <v>276.38199999999995</v>
      </c>
      <c r="L119" s="72">
        <f t="shared" si="10"/>
        <v>279.21699999999998</v>
      </c>
      <c r="M119" s="72">
        <f t="shared" si="10"/>
        <v>257.47871332000062</v>
      </c>
      <c r="N119" s="72">
        <f t="shared" si="10"/>
        <v>252.69499999999999</v>
      </c>
      <c r="O119" s="72">
        <f t="shared" si="10"/>
        <v>251.32530024000002</v>
      </c>
      <c r="P119" s="72">
        <f t="shared" si="10"/>
        <v>284.10299999999989</v>
      </c>
      <c r="Q119" s="72">
        <f t="shared" si="10"/>
        <v>347.24145155000008</v>
      </c>
      <c r="R119" s="72">
        <f t="shared" si="10"/>
        <v>313.86712711999991</v>
      </c>
      <c r="S119" s="72">
        <f t="shared" si="10"/>
        <v>306.92126968999997</v>
      </c>
      <c r="T119" s="74">
        <f t="shared" si="10"/>
        <v>486.91723104000005</v>
      </c>
      <c r="U119" s="74">
        <f t="shared" si="10"/>
        <v>484.72556590999994</v>
      </c>
      <c r="V119" s="74">
        <f>SUM(V111:V118)</f>
        <v>564.92075848999991</v>
      </c>
      <c r="W119" s="74">
        <f>SUM(W111:W118)</f>
        <v>562.64769028000001</v>
      </c>
      <c r="X119" s="298">
        <v>603.13951574999999</v>
      </c>
      <c r="Y119" s="258"/>
      <c r="Z119" s="258"/>
      <c r="AA119" s="258"/>
      <c r="AB119" s="258"/>
      <c r="AC119" s="258"/>
      <c r="AD119" s="258"/>
      <c r="AE119" s="258"/>
      <c r="AF119" s="258"/>
      <c r="AG119" s="258"/>
      <c r="AH119" s="258"/>
      <c r="AI119" s="258"/>
      <c r="AJ119" s="258"/>
      <c r="AK119" s="258"/>
      <c r="AL119" s="258"/>
      <c r="AM119" s="258"/>
      <c r="AN119" s="258"/>
      <c r="AO119" s="258"/>
      <c r="AP119" s="258"/>
      <c r="AQ119" s="258"/>
      <c r="AR119" s="258"/>
    </row>
    <row r="120" spans="2:44" x14ac:dyDescent="0.35">
      <c r="B120" s="237" t="s">
        <v>75</v>
      </c>
      <c r="C120" s="240"/>
      <c r="D120" s="239"/>
      <c r="E120" s="239"/>
      <c r="F120" s="239"/>
      <c r="G120" s="239"/>
      <c r="H120" s="239"/>
      <c r="I120" s="241"/>
      <c r="J120" s="239"/>
      <c r="K120" s="239"/>
      <c r="L120" s="239"/>
      <c r="M120" s="239"/>
      <c r="N120" s="239"/>
      <c r="O120" s="239"/>
      <c r="P120" s="239"/>
      <c r="Q120" s="239"/>
      <c r="R120" s="239"/>
      <c r="S120" s="239"/>
      <c r="T120" s="239"/>
      <c r="U120" s="239"/>
      <c r="V120" s="239"/>
      <c r="W120" s="239"/>
      <c r="X120" s="240"/>
      <c r="Y120" s="258"/>
      <c r="Z120" s="258"/>
      <c r="AA120" s="258"/>
      <c r="AB120" s="258"/>
      <c r="AC120" s="258"/>
      <c r="AD120" s="258"/>
      <c r="AE120" s="258"/>
      <c r="AF120" s="258"/>
      <c r="AG120" s="258"/>
      <c r="AH120" s="258"/>
      <c r="AI120" s="258"/>
      <c r="AJ120" s="258"/>
      <c r="AK120" s="258"/>
      <c r="AL120" s="258"/>
      <c r="AM120" s="258"/>
      <c r="AN120" s="258"/>
      <c r="AO120" s="258"/>
      <c r="AP120" s="258"/>
      <c r="AQ120" s="159"/>
    </row>
    <row r="121" spans="2:44" x14ac:dyDescent="0.35">
      <c r="B121" s="146" t="s">
        <v>123</v>
      </c>
      <c r="C121" s="27" t="s">
        <v>22</v>
      </c>
      <c r="D121" s="55">
        <v>0</v>
      </c>
      <c r="E121" s="55">
        <v>0</v>
      </c>
      <c r="F121" s="65">
        <v>950.44905243999983</v>
      </c>
      <c r="G121" s="65">
        <v>812.61248185999989</v>
      </c>
      <c r="H121" s="65">
        <v>848.69590174999996</v>
      </c>
      <c r="I121" s="66">
        <v>921.69786348000002</v>
      </c>
      <c r="J121" s="65">
        <v>199.49576762999988</v>
      </c>
      <c r="K121" s="65">
        <v>204.14570573000012</v>
      </c>
      <c r="L121" s="65">
        <v>203.8473126399999</v>
      </c>
      <c r="M121" s="65">
        <v>205.12369586000003</v>
      </c>
      <c r="N121" s="65">
        <v>210.60712473999999</v>
      </c>
      <c r="O121" s="65">
        <v>206.56815935999992</v>
      </c>
      <c r="P121" s="65">
        <v>216.86917112</v>
      </c>
      <c r="Q121" s="65">
        <v>214.65144653000004</v>
      </c>
      <c r="R121" s="67">
        <v>232.28040096000001</v>
      </c>
      <c r="S121" s="67">
        <v>232.29097290999997</v>
      </c>
      <c r="T121" s="67">
        <v>226.11319660000004</v>
      </c>
      <c r="U121" s="67">
        <v>231.01329300999998</v>
      </c>
      <c r="V121" s="67">
        <v>228.06549855</v>
      </c>
      <c r="W121" s="67">
        <v>231.60984463000003</v>
      </c>
      <c r="X121" s="68">
        <v>241.63899808999997</v>
      </c>
      <c r="Y121" s="258"/>
      <c r="Z121" s="258"/>
      <c r="AA121" s="258"/>
      <c r="AB121" s="258"/>
      <c r="AC121" s="258"/>
      <c r="AD121" s="258"/>
      <c r="AE121" s="258"/>
      <c r="AF121" s="258"/>
      <c r="AG121" s="258"/>
      <c r="AH121" s="258"/>
      <c r="AI121" s="258"/>
      <c r="AJ121" s="258"/>
      <c r="AK121" s="258"/>
      <c r="AL121" s="258"/>
      <c r="AM121" s="258"/>
      <c r="AN121" s="258"/>
      <c r="AO121" s="258"/>
      <c r="AP121" s="258"/>
      <c r="AQ121" s="258"/>
      <c r="AR121" s="258"/>
    </row>
    <row r="122" spans="2:44" x14ac:dyDescent="0.35">
      <c r="B122" s="146" t="s">
        <v>124</v>
      </c>
      <c r="C122" s="27" t="s">
        <v>22</v>
      </c>
      <c r="D122" s="55">
        <v>0</v>
      </c>
      <c r="E122" s="55">
        <v>0</v>
      </c>
      <c r="F122" s="65">
        <v>54.344855360000004</v>
      </c>
      <c r="G122" s="65">
        <v>59.772980490000002</v>
      </c>
      <c r="H122" s="65">
        <v>74.062437439999997</v>
      </c>
      <c r="I122" s="66">
        <v>101.18722349999999</v>
      </c>
      <c r="J122" s="65">
        <v>13.40331048</v>
      </c>
      <c r="K122" s="65">
        <v>14.887184680000001</v>
      </c>
      <c r="L122" s="65">
        <v>15.871952110000004</v>
      </c>
      <c r="M122" s="65">
        <v>15.610533220000001</v>
      </c>
      <c r="N122" s="65">
        <v>16.537742640000001</v>
      </c>
      <c r="O122" s="65">
        <v>19.798777220000002</v>
      </c>
      <c r="P122" s="65">
        <v>18.257016230000001</v>
      </c>
      <c r="Q122" s="65">
        <v>19.468901350000003</v>
      </c>
      <c r="R122" s="67">
        <v>18.341243510000002</v>
      </c>
      <c r="S122" s="67">
        <v>18.801767229999996</v>
      </c>
      <c r="T122" s="67">
        <v>25.877826740000003</v>
      </c>
      <c r="U122" s="67">
        <v>38.166386019999997</v>
      </c>
      <c r="V122" s="67">
        <v>30.840286670000001</v>
      </c>
      <c r="W122" s="67">
        <v>35.047859070000001</v>
      </c>
      <c r="X122" s="68">
        <v>40.582394729999997</v>
      </c>
      <c r="Y122" s="258"/>
      <c r="Z122" s="258"/>
      <c r="AA122" s="258"/>
      <c r="AB122" s="258"/>
      <c r="AC122" s="258"/>
      <c r="AD122" s="258"/>
      <c r="AE122" s="258"/>
      <c r="AF122" s="258"/>
      <c r="AG122" s="258"/>
      <c r="AH122" s="258"/>
      <c r="AI122" s="258"/>
      <c r="AJ122" s="258"/>
      <c r="AK122" s="258"/>
      <c r="AL122" s="258"/>
      <c r="AM122" s="258"/>
      <c r="AN122" s="258"/>
      <c r="AO122" s="258"/>
      <c r="AP122" s="258"/>
      <c r="AQ122" s="258"/>
      <c r="AR122" s="258"/>
    </row>
    <row r="123" spans="2:44" x14ac:dyDescent="0.35">
      <c r="B123" s="146" t="s">
        <v>180</v>
      </c>
      <c r="C123" s="27" t="s">
        <v>22</v>
      </c>
      <c r="D123" s="55">
        <v>0</v>
      </c>
      <c r="E123" s="55">
        <v>0</v>
      </c>
      <c r="F123" s="65">
        <v>0</v>
      </c>
      <c r="G123" s="65">
        <v>0</v>
      </c>
      <c r="H123" s="65">
        <v>382.85012060999998</v>
      </c>
      <c r="I123" s="66">
        <v>459.25624527000087</v>
      </c>
      <c r="J123" s="65">
        <v>0</v>
      </c>
      <c r="K123" s="65">
        <v>0</v>
      </c>
      <c r="L123" s="65">
        <v>0</v>
      </c>
      <c r="M123" s="65">
        <v>0</v>
      </c>
      <c r="N123" s="65">
        <v>70.240610140000001</v>
      </c>
      <c r="O123" s="65">
        <v>142.26157518000002</v>
      </c>
      <c r="P123" s="65">
        <v>62.914179479999966</v>
      </c>
      <c r="Q123" s="65">
        <v>107.43375580999998</v>
      </c>
      <c r="R123" s="67">
        <v>121.5667644</v>
      </c>
      <c r="S123" s="67">
        <v>105.29686751000089</v>
      </c>
      <c r="T123" s="67">
        <v>116.36211621</v>
      </c>
      <c r="U123" s="67">
        <v>116.03049714999999</v>
      </c>
      <c r="V123" s="67">
        <v>127.46272452999999</v>
      </c>
      <c r="W123" s="67">
        <v>128.04863635999999</v>
      </c>
      <c r="X123" s="68">
        <v>140.58350239000001</v>
      </c>
      <c r="Y123" s="258"/>
      <c r="Z123" s="258"/>
      <c r="AA123" s="258"/>
      <c r="AB123" s="258"/>
      <c r="AC123" s="258"/>
      <c r="AD123" s="258"/>
      <c r="AE123" s="258"/>
      <c r="AF123" s="258"/>
      <c r="AG123" s="258"/>
      <c r="AH123" s="258"/>
      <c r="AI123" s="258"/>
      <c r="AJ123" s="258"/>
      <c r="AK123" s="258"/>
      <c r="AL123" s="258"/>
      <c r="AM123" s="258"/>
      <c r="AN123" s="258"/>
      <c r="AO123" s="258"/>
      <c r="AP123" s="258"/>
      <c r="AQ123" s="258"/>
      <c r="AR123" s="258"/>
    </row>
    <row r="124" spans="2:44" x14ac:dyDescent="0.35">
      <c r="B124" s="146" t="s">
        <v>125</v>
      </c>
      <c r="C124" s="27" t="s">
        <v>22</v>
      </c>
      <c r="D124" s="55">
        <v>0</v>
      </c>
      <c r="E124" s="55">
        <v>0</v>
      </c>
      <c r="F124" s="65">
        <v>179.04710535000001</v>
      </c>
      <c r="G124" s="65">
        <v>225.59312767000003</v>
      </c>
      <c r="H124" s="65">
        <v>254.58259754999995</v>
      </c>
      <c r="I124" s="66">
        <v>291.83625555999998</v>
      </c>
      <c r="J124" s="65">
        <v>53.447075599999998</v>
      </c>
      <c r="K124" s="65">
        <v>53.553412089999995</v>
      </c>
      <c r="L124" s="65">
        <v>55.320230940000023</v>
      </c>
      <c r="M124" s="65">
        <v>63.272409040000007</v>
      </c>
      <c r="N124" s="65">
        <v>61.752504409999993</v>
      </c>
      <c r="O124" s="65">
        <v>62.211358629999992</v>
      </c>
      <c r="P124" s="65">
        <v>64.820109619999997</v>
      </c>
      <c r="Q124" s="65">
        <v>65.798624889999999</v>
      </c>
      <c r="R124" s="67">
        <v>70.119272889999991</v>
      </c>
      <c r="S124" s="67">
        <v>70.774457649999988</v>
      </c>
      <c r="T124" s="67">
        <v>75.623513990000006</v>
      </c>
      <c r="U124" s="67">
        <v>75.319011029999999</v>
      </c>
      <c r="V124" s="67">
        <v>70.374631170000001</v>
      </c>
      <c r="W124" s="67">
        <v>77.254059359999999</v>
      </c>
      <c r="X124" s="68">
        <v>76.971259660000001</v>
      </c>
      <c r="Y124" s="258"/>
      <c r="Z124" s="258"/>
      <c r="AA124" s="258"/>
      <c r="AB124" s="258"/>
      <c r="AC124" s="258"/>
      <c r="AD124" s="258"/>
      <c r="AE124" s="258"/>
      <c r="AF124" s="258"/>
      <c r="AG124" s="258"/>
      <c r="AH124" s="258"/>
      <c r="AI124" s="258"/>
      <c r="AJ124" s="258"/>
      <c r="AK124" s="258"/>
      <c r="AL124" s="258"/>
      <c r="AM124" s="258"/>
      <c r="AN124" s="258"/>
      <c r="AO124" s="258"/>
      <c r="AP124" s="258"/>
      <c r="AQ124" s="258"/>
      <c r="AR124" s="258"/>
    </row>
    <row r="125" spans="2:44" x14ac:dyDescent="0.35">
      <c r="B125" s="155" t="s">
        <v>126</v>
      </c>
      <c r="C125" s="44" t="s">
        <v>22</v>
      </c>
      <c r="D125" s="57">
        <v>0</v>
      </c>
      <c r="E125" s="57">
        <v>0</v>
      </c>
      <c r="F125" s="69">
        <v>367.58484277000002</v>
      </c>
      <c r="G125" s="69">
        <v>470.37453652000005</v>
      </c>
      <c r="H125" s="69">
        <v>97.490488580000076</v>
      </c>
      <c r="I125" s="70">
        <v>6.3496001599999978</v>
      </c>
      <c r="J125" s="69">
        <v>112.73984629000016</v>
      </c>
      <c r="K125" s="69">
        <v>98.570697499999966</v>
      </c>
      <c r="L125" s="69">
        <v>105.78450431000002</v>
      </c>
      <c r="M125" s="69">
        <v>153.27916589999998</v>
      </c>
      <c r="N125" s="69">
        <v>21.823018070000046</v>
      </c>
      <c r="O125" s="69">
        <v>60.353358679999957</v>
      </c>
      <c r="P125" s="69">
        <v>5.9535235500000283</v>
      </c>
      <c r="Q125" s="69">
        <v>9.3605882800000426</v>
      </c>
      <c r="R125" s="71">
        <v>-12.06363545</v>
      </c>
      <c r="S125" s="71">
        <v>12.823933829999998</v>
      </c>
      <c r="T125" s="71">
        <v>-2.1732484399999996</v>
      </c>
      <c r="U125" s="71">
        <v>7.7625502199999987</v>
      </c>
      <c r="V125" s="71">
        <v>4.1084832200000019</v>
      </c>
      <c r="W125" s="71">
        <v>-1.1680188700000003</v>
      </c>
      <c r="X125" s="68">
        <v>12.248895459999998</v>
      </c>
      <c r="Y125" s="258"/>
      <c r="Z125" s="258"/>
      <c r="AA125" s="258"/>
      <c r="AB125" s="258"/>
      <c r="AC125" s="258"/>
      <c r="AD125" s="258"/>
      <c r="AE125" s="258"/>
      <c r="AF125" s="258"/>
      <c r="AG125" s="258"/>
      <c r="AH125" s="258"/>
      <c r="AI125" s="258"/>
      <c r="AJ125" s="258"/>
      <c r="AK125" s="258"/>
      <c r="AL125" s="258"/>
      <c r="AM125" s="258"/>
      <c r="AN125" s="258"/>
      <c r="AO125" s="258"/>
      <c r="AP125" s="258"/>
      <c r="AQ125" s="258"/>
      <c r="AR125" s="258"/>
    </row>
    <row r="126" spans="2:44" x14ac:dyDescent="0.35">
      <c r="B126" s="174" t="s">
        <v>127</v>
      </c>
      <c r="C126" s="139" t="s">
        <v>22</v>
      </c>
      <c r="D126" s="175">
        <f t="shared" ref="D126:U126" si="11">SUM(D121:D125)</f>
        <v>0</v>
      </c>
      <c r="E126" s="176">
        <f t="shared" si="11"/>
        <v>0</v>
      </c>
      <c r="F126" s="72">
        <f t="shared" si="11"/>
        <v>1551.4258559199998</v>
      </c>
      <c r="G126" s="72">
        <f t="shared" si="11"/>
        <v>1568.3531265399999</v>
      </c>
      <c r="H126" s="72">
        <f t="shared" si="11"/>
        <v>1657.6815459300001</v>
      </c>
      <c r="I126" s="73">
        <f t="shared" si="11"/>
        <v>1780.3271879700008</v>
      </c>
      <c r="J126" s="72">
        <f t="shared" si="11"/>
        <v>379.08600000000001</v>
      </c>
      <c r="K126" s="72">
        <f t="shared" si="11"/>
        <v>371.15700000000004</v>
      </c>
      <c r="L126" s="72">
        <f t="shared" si="11"/>
        <v>380.82399999999996</v>
      </c>
      <c r="M126" s="72">
        <f t="shared" si="11"/>
        <v>437.28580402</v>
      </c>
      <c r="N126" s="72">
        <f t="shared" si="11"/>
        <v>380.96100000000001</v>
      </c>
      <c r="O126" s="72">
        <f t="shared" si="11"/>
        <v>491.19322906999992</v>
      </c>
      <c r="P126" s="72">
        <f t="shared" si="11"/>
        <v>368.81399999999996</v>
      </c>
      <c r="Q126" s="72">
        <f t="shared" si="11"/>
        <v>416.71331686000008</v>
      </c>
      <c r="R126" s="72">
        <f t="shared" si="11"/>
        <v>430.24404630999999</v>
      </c>
      <c r="S126" s="72">
        <f t="shared" si="11"/>
        <v>439.98799913000084</v>
      </c>
      <c r="T126" s="74">
        <f t="shared" si="11"/>
        <v>441.80340510000002</v>
      </c>
      <c r="U126" s="74">
        <f t="shared" si="11"/>
        <v>468.29173742999996</v>
      </c>
      <c r="V126" s="74">
        <f>SUM(V121:V125)</f>
        <v>460.85162413999996</v>
      </c>
      <c r="W126" s="74">
        <f>SUM(W121:W125)</f>
        <v>470.79238054999996</v>
      </c>
      <c r="X126" s="298">
        <v>512.02505032999989</v>
      </c>
      <c r="Y126" s="258"/>
      <c r="Z126" s="258"/>
      <c r="AA126" s="258"/>
      <c r="AB126" s="258"/>
      <c r="AC126" s="258"/>
      <c r="AD126" s="258"/>
      <c r="AE126" s="258"/>
      <c r="AF126" s="258"/>
      <c r="AG126" s="258"/>
      <c r="AH126" s="258"/>
      <c r="AI126" s="258"/>
      <c r="AJ126" s="258"/>
      <c r="AK126" s="258"/>
      <c r="AL126" s="258"/>
      <c r="AM126" s="258"/>
      <c r="AN126" s="258"/>
      <c r="AO126" s="258"/>
      <c r="AP126" s="258"/>
      <c r="AQ126" s="258"/>
      <c r="AR126" s="258"/>
    </row>
    <row r="127" spans="2:44" x14ac:dyDescent="0.35">
      <c r="B127" s="237" t="s">
        <v>128</v>
      </c>
      <c r="C127" s="240"/>
      <c r="D127" s="239"/>
      <c r="E127" s="239"/>
      <c r="F127" s="239"/>
      <c r="G127" s="239"/>
      <c r="H127" s="239"/>
      <c r="I127" s="241"/>
      <c r="J127" s="239"/>
      <c r="K127" s="239"/>
      <c r="L127" s="239"/>
      <c r="M127" s="239"/>
      <c r="N127" s="239"/>
      <c r="O127" s="239"/>
      <c r="P127" s="239"/>
      <c r="Q127" s="239"/>
      <c r="R127" s="239"/>
      <c r="S127" s="239"/>
      <c r="T127" s="239"/>
      <c r="U127" s="239"/>
      <c r="V127" s="239"/>
      <c r="W127" s="239"/>
      <c r="X127" s="299"/>
      <c r="Y127" s="258"/>
      <c r="Z127" s="258"/>
      <c r="AA127" s="258"/>
      <c r="AB127" s="258"/>
      <c r="AC127" s="258"/>
      <c r="AD127" s="258"/>
      <c r="AE127" s="258"/>
      <c r="AF127" s="258"/>
      <c r="AG127" s="258"/>
      <c r="AH127" s="258"/>
      <c r="AI127" s="258"/>
      <c r="AJ127" s="258"/>
      <c r="AK127" s="258"/>
      <c r="AL127" s="258"/>
      <c r="AM127" s="258"/>
      <c r="AN127" s="258"/>
      <c r="AO127" s="258"/>
      <c r="AP127" s="258"/>
      <c r="AQ127" s="159"/>
    </row>
    <row r="128" spans="2:44" x14ac:dyDescent="0.35">
      <c r="B128" s="146" t="s">
        <v>129</v>
      </c>
      <c r="C128" s="27" t="s">
        <v>22</v>
      </c>
      <c r="D128" s="67">
        <v>0</v>
      </c>
      <c r="E128" s="67">
        <v>0</v>
      </c>
      <c r="F128" s="67">
        <v>0</v>
      </c>
      <c r="G128" s="67">
        <v>175.74179760999999</v>
      </c>
      <c r="H128" s="67">
        <v>961.24503518999995</v>
      </c>
      <c r="I128" s="66">
        <v>3951.1353331800001</v>
      </c>
      <c r="J128" s="67">
        <v>19.484567199999997</v>
      </c>
      <c r="K128" s="67">
        <v>24.169832489999997</v>
      </c>
      <c r="L128" s="67">
        <v>31.814215529999998</v>
      </c>
      <c r="M128" s="67">
        <v>100.27318239</v>
      </c>
      <c r="N128" s="67">
        <v>124.54802759999997</v>
      </c>
      <c r="O128" s="67">
        <v>167.59846854999998</v>
      </c>
      <c r="P128" s="67">
        <v>294.63452675999997</v>
      </c>
      <c r="Q128" s="67">
        <v>374.46401228000002</v>
      </c>
      <c r="R128" s="67">
        <v>499.81886436999997</v>
      </c>
      <c r="S128" s="67">
        <v>499.50460231999989</v>
      </c>
      <c r="T128" s="67">
        <v>1879.2735890200001</v>
      </c>
      <c r="U128" s="67">
        <v>1072.5382774699999</v>
      </c>
      <c r="V128" s="67">
        <v>951.60340080000003</v>
      </c>
      <c r="W128" s="67">
        <v>1155.2625705900002</v>
      </c>
      <c r="X128" s="68">
        <v>1365.7249275300001</v>
      </c>
      <c r="Y128" s="258"/>
      <c r="Z128" s="258"/>
      <c r="AA128" s="258"/>
      <c r="AB128" s="258"/>
      <c r="AC128" s="258"/>
      <c r="AD128" s="258"/>
      <c r="AE128" s="258"/>
      <c r="AF128" s="258"/>
      <c r="AG128" s="258"/>
      <c r="AH128" s="258"/>
      <c r="AI128" s="258"/>
      <c r="AJ128" s="258"/>
      <c r="AK128" s="258"/>
      <c r="AL128" s="258"/>
      <c r="AM128" s="258"/>
      <c r="AN128" s="258"/>
      <c r="AO128" s="258"/>
      <c r="AP128" s="258"/>
      <c r="AQ128" s="258"/>
      <c r="AR128" s="258"/>
    </row>
    <row r="129" spans="2:44" x14ac:dyDescent="0.35">
      <c r="B129" s="146" t="s">
        <v>130</v>
      </c>
      <c r="C129" s="27" t="s">
        <v>22</v>
      </c>
      <c r="D129" s="55">
        <v>0</v>
      </c>
      <c r="E129" s="55">
        <v>0</v>
      </c>
      <c r="F129" s="67">
        <v>0</v>
      </c>
      <c r="G129" s="67">
        <v>79.396653270000002</v>
      </c>
      <c r="H129" s="67">
        <v>101.82140299999999</v>
      </c>
      <c r="I129" s="66">
        <v>95.545855430000003</v>
      </c>
      <c r="J129" s="67">
        <v>20.905706249999998</v>
      </c>
      <c r="K129" s="67">
        <v>20.905706249999998</v>
      </c>
      <c r="L129" s="67">
        <v>22.806713800000001</v>
      </c>
      <c r="M129" s="67">
        <v>14.778526970000003</v>
      </c>
      <c r="N129" s="67">
        <v>20.905707</v>
      </c>
      <c r="O129" s="67">
        <v>22.960467000000001</v>
      </c>
      <c r="P129" s="67">
        <v>23.205227109999999</v>
      </c>
      <c r="Q129" s="67">
        <v>34.750001889999993</v>
      </c>
      <c r="R129" s="67">
        <v>21.775648</v>
      </c>
      <c r="S129" s="67">
        <v>22.042014000000002</v>
      </c>
      <c r="T129" s="67">
        <v>21.59937528</v>
      </c>
      <c r="U129" s="67">
        <v>30.128818150000004</v>
      </c>
      <c r="V129" s="67">
        <v>21.623466079999996</v>
      </c>
      <c r="W129" s="67">
        <v>21.361969439999999</v>
      </c>
      <c r="X129" s="68">
        <v>22.8115466</v>
      </c>
      <c r="Y129" s="258"/>
      <c r="Z129" s="258"/>
      <c r="AA129" s="258"/>
      <c r="AB129" s="258"/>
      <c r="AC129" s="258"/>
      <c r="AD129" s="258"/>
      <c r="AE129" s="258"/>
      <c r="AF129" s="258"/>
      <c r="AG129" s="258"/>
      <c r="AH129" s="258"/>
      <c r="AI129" s="258"/>
      <c r="AJ129" s="258"/>
      <c r="AK129" s="258"/>
      <c r="AL129" s="258"/>
      <c r="AM129" s="258"/>
      <c r="AN129" s="258"/>
      <c r="AO129" s="258"/>
      <c r="AP129" s="258"/>
      <c r="AQ129" s="258"/>
      <c r="AR129" s="258"/>
    </row>
    <row r="130" spans="2:44" x14ac:dyDescent="0.35">
      <c r="B130" s="146" t="s">
        <v>131</v>
      </c>
      <c r="C130" s="27" t="s">
        <v>22</v>
      </c>
      <c r="D130" s="55">
        <v>0</v>
      </c>
      <c r="E130" s="55">
        <v>0</v>
      </c>
      <c r="F130" s="67">
        <v>9.7776618099999979</v>
      </c>
      <c r="G130" s="67">
        <v>111.76445687</v>
      </c>
      <c r="H130" s="67">
        <v>685.09733527000003</v>
      </c>
      <c r="I130" s="66">
        <v>1414.1355020400001</v>
      </c>
      <c r="J130" s="67">
        <v>22.554005969999999</v>
      </c>
      <c r="K130" s="67">
        <v>27.612171269999997</v>
      </c>
      <c r="L130" s="67">
        <v>25.925913100000002</v>
      </c>
      <c r="M130" s="67">
        <v>35.672366529999998</v>
      </c>
      <c r="N130" s="67">
        <v>42.168086280000004</v>
      </c>
      <c r="O130" s="67">
        <v>97.038279219999993</v>
      </c>
      <c r="P130" s="67">
        <v>250.53112090000005</v>
      </c>
      <c r="Q130" s="67">
        <v>295.35984887000001</v>
      </c>
      <c r="R130" s="67">
        <v>314.87398746000002</v>
      </c>
      <c r="S130" s="67">
        <v>535.63568617999999</v>
      </c>
      <c r="T130" s="67">
        <v>253.83144817999994</v>
      </c>
      <c r="U130" s="67">
        <v>309.79438022000016</v>
      </c>
      <c r="V130" s="67">
        <v>467.52722314000016</v>
      </c>
      <c r="W130" s="67">
        <v>547.32868360999998</v>
      </c>
      <c r="X130" s="68">
        <v>468.52421372999981</v>
      </c>
      <c r="Y130" s="258"/>
      <c r="Z130" s="258"/>
      <c r="AA130" s="258"/>
      <c r="AB130" s="258"/>
      <c r="AC130" s="258"/>
      <c r="AD130" s="258"/>
      <c r="AE130" s="258"/>
      <c r="AF130" s="258"/>
      <c r="AG130" s="258"/>
      <c r="AH130" s="258"/>
      <c r="AI130" s="258"/>
      <c r="AJ130" s="258"/>
      <c r="AK130" s="258"/>
      <c r="AL130" s="258"/>
      <c r="AM130" s="258"/>
      <c r="AN130" s="258"/>
      <c r="AO130" s="258"/>
      <c r="AP130" s="258"/>
      <c r="AQ130" s="258"/>
      <c r="AR130" s="258"/>
    </row>
    <row r="131" spans="2:44" x14ac:dyDescent="0.35">
      <c r="B131" s="146" t="s">
        <v>181</v>
      </c>
      <c r="C131" s="27" t="s">
        <v>22</v>
      </c>
      <c r="D131" s="55">
        <v>0</v>
      </c>
      <c r="E131" s="55">
        <v>0</v>
      </c>
      <c r="F131" s="67">
        <v>338.54752317999998</v>
      </c>
      <c r="G131" s="67">
        <v>211.33977549999938</v>
      </c>
      <c r="H131" s="67">
        <v>248.12115938000005</v>
      </c>
      <c r="I131" s="66">
        <v>695.29810099999986</v>
      </c>
      <c r="J131" s="67">
        <v>57.398545129999995</v>
      </c>
      <c r="K131" s="67">
        <v>52.390609959999999</v>
      </c>
      <c r="L131" s="67">
        <v>50.105773819999996</v>
      </c>
      <c r="M131" s="67">
        <v>51.444846589999408</v>
      </c>
      <c r="N131" s="67">
        <v>49.630105990000011</v>
      </c>
      <c r="O131" s="67">
        <v>60.842702290000005</v>
      </c>
      <c r="P131" s="67">
        <v>69.196519330000015</v>
      </c>
      <c r="Q131" s="67">
        <v>68.451831769999998</v>
      </c>
      <c r="R131" s="67">
        <v>60.118072129999973</v>
      </c>
      <c r="S131" s="67">
        <v>62.400319200000006</v>
      </c>
      <c r="T131" s="67">
        <v>261.23615060999998</v>
      </c>
      <c r="U131" s="67">
        <v>311.54355905999995</v>
      </c>
      <c r="V131" s="67">
        <v>290.76215669999999</v>
      </c>
      <c r="W131" s="67">
        <v>304.95580433999999</v>
      </c>
      <c r="X131" s="68">
        <v>321.75645463000001</v>
      </c>
      <c r="Y131" s="258"/>
      <c r="Z131" s="258"/>
      <c r="AA131" s="258"/>
      <c r="AB131" s="258"/>
      <c r="AC131" s="258"/>
      <c r="AD131" s="258"/>
      <c r="AE131" s="258"/>
      <c r="AF131" s="258"/>
      <c r="AG131" s="258"/>
      <c r="AH131" s="258"/>
      <c r="AI131" s="258"/>
      <c r="AJ131" s="258"/>
      <c r="AK131" s="258"/>
      <c r="AL131" s="258"/>
      <c r="AM131" s="258"/>
      <c r="AN131" s="258"/>
      <c r="AO131" s="258"/>
      <c r="AP131" s="258"/>
      <c r="AQ131" s="258"/>
      <c r="AR131" s="258"/>
    </row>
    <row r="132" spans="2:44" x14ac:dyDescent="0.35">
      <c r="B132" s="146" t="s">
        <v>132</v>
      </c>
      <c r="C132" s="27" t="s">
        <v>22</v>
      </c>
      <c r="D132" s="55">
        <v>0</v>
      </c>
      <c r="E132" s="55">
        <v>0</v>
      </c>
      <c r="F132" s="67">
        <v>0</v>
      </c>
      <c r="G132" s="67">
        <v>18.092834549999996</v>
      </c>
      <c r="H132" s="67">
        <v>131.85172738</v>
      </c>
      <c r="I132" s="66">
        <v>109.09122044</v>
      </c>
      <c r="J132" s="67">
        <v>6.4413099999999996E-3</v>
      </c>
      <c r="K132" s="67">
        <v>3.7213259999999998E-2</v>
      </c>
      <c r="L132" s="67">
        <v>9.1037130000000008E-2</v>
      </c>
      <c r="M132" s="67">
        <v>17.958142849999994</v>
      </c>
      <c r="N132" s="67">
        <v>16.635000640000001</v>
      </c>
      <c r="O132" s="67">
        <v>27.189779059999999</v>
      </c>
      <c r="P132" s="67">
        <v>32.3921025</v>
      </c>
      <c r="Q132" s="67">
        <v>55.634845179999999</v>
      </c>
      <c r="R132" s="67">
        <v>12.859714659999998</v>
      </c>
      <c r="S132" s="67">
        <v>19.878941900000001</v>
      </c>
      <c r="T132" s="67">
        <v>29.988463530000001</v>
      </c>
      <c r="U132" s="67">
        <v>46.364100350000001</v>
      </c>
      <c r="V132" s="67">
        <v>0</v>
      </c>
      <c r="W132" s="67">
        <v>0</v>
      </c>
      <c r="X132" s="300" t="s">
        <v>185</v>
      </c>
      <c r="Y132" s="258"/>
      <c r="Z132" s="258"/>
      <c r="AA132" s="258"/>
      <c r="AB132" s="258"/>
      <c r="AC132" s="258"/>
      <c r="AD132" s="258"/>
      <c r="AE132" s="258"/>
      <c r="AF132" s="258"/>
      <c r="AG132" s="258"/>
      <c r="AH132" s="258"/>
      <c r="AI132" s="258"/>
      <c r="AJ132" s="258"/>
      <c r="AK132" s="258"/>
      <c r="AL132" s="258"/>
      <c r="AM132" s="258"/>
      <c r="AN132" s="258"/>
      <c r="AO132" s="258"/>
      <c r="AP132" s="258"/>
      <c r="AQ132" s="258"/>
      <c r="AR132" s="258"/>
    </row>
    <row r="133" spans="2:44" x14ac:dyDescent="0.35">
      <c r="B133" s="155" t="s">
        <v>133</v>
      </c>
      <c r="C133" s="44" t="s">
        <v>22</v>
      </c>
      <c r="D133" s="57">
        <v>0</v>
      </c>
      <c r="E133" s="57">
        <v>0</v>
      </c>
      <c r="F133" s="69">
        <v>18.899613460000001</v>
      </c>
      <c r="G133" s="69">
        <v>10.288073480000005</v>
      </c>
      <c r="H133" s="71">
        <v>12.428696230000206</v>
      </c>
      <c r="I133" s="70">
        <v>24.497019890000008</v>
      </c>
      <c r="J133" s="69">
        <v>1.9634595399999999</v>
      </c>
      <c r="K133" s="69">
        <v>2.7114667700000097</v>
      </c>
      <c r="L133" s="69">
        <v>2.3553466200000597</v>
      </c>
      <c r="M133" s="69">
        <v>3.2579346700004059</v>
      </c>
      <c r="N133" s="69">
        <v>1.0660724900000993</v>
      </c>
      <c r="O133" s="69">
        <v>1.4614110499999988</v>
      </c>
      <c r="P133" s="69">
        <v>1.5305034000000006</v>
      </c>
      <c r="Q133" s="71">
        <v>8.3707092900001072</v>
      </c>
      <c r="R133" s="71">
        <v>5.6719857700000027</v>
      </c>
      <c r="S133" s="71">
        <v>20.669468690000002</v>
      </c>
      <c r="T133" s="71">
        <v>-3.26982368</v>
      </c>
      <c r="U133" s="71">
        <v>1.42538911</v>
      </c>
      <c r="V133" s="67">
        <v>-3.2580559999999995E-2</v>
      </c>
      <c r="W133" s="67">
        <v>-34.828672240000003</v>
      </c>
      <c r="X133" s="68">
        <v>-3.4261119999999992E-2</v>
      </c>
      <c r="Y133" s="258"/>
      <c r="Z133" s="258"/>
      <c r="AA133" s="258"/>
      <c r="AB133" s="258"/>
      <c r="AC133" s="258"/>
      <c r="AD133" s="258"/>
      <c r="AE133" s="258"/>
      <c r="AF133" s="258"/>
      <c r="AG133" s="258"/>
      <c r="AH133" s="258"/>
      <c r="AI133" s="258"/>
      <c r="AJ133" s="258"/>
      <c r="AK133" s="258"/>
      <c r="AL133" s="258"/>
      <c r="AM133" s="258"/>
      <c r="AN133" s="258"/>
      <c r="AO133" s="258"/>
      <c r="AP133" s="258"/>
      <c r="AQ133" s="258"/>
      <c r="AR133" s="258"/>
    </row>
    <row r="134" spans="2:44" x14ac:dyDescent="0.35">
      <c r="B134" s="174" t="s">
        <v>134</v>
      </c>
      <c r="C134" s="177" t="s">
        <v>22</v>
      </c>
      <c r="D134" s="176">
        <f t="shared" ref="D134:U134" si="12">SUM(D128:D133)</f>
        <v>0</v>
      </c>
      <c r="E134" s="176">
        <f t="shared" si="12"/>
        <v>0</v>
      </c>
      <c r="F134" s="72">
        <f t="shared" si="12"/>
        <v>367.22479844999998</v>
      </c>
      <c r="G134" s="74">
        <f t="shared" si="12"/>
        <v>606.62359127999935</v>
      </c>
      <c r="H134" s="72">
        <f t="shared" si="12"/>
        <v>2140.5653564500003</v>
      </c>
      <c r="I134" s="73">
        <f t="shared" si="12"/>
        <v>6289.7030319799997</v>
      </c>
      <c r="J134" s="72">
        <f t="shared" si="12"/>
        <v>122.31272539999999</v>
      </c>
      <c r="K134" s="74">
        <f t="shared" si="12"/>
        <v>127.82700000000001</v>
      </c>
      <c r="L134" s="72">
        <f t="shared" si="12"/>
        <v>133.09900000000005</v>
      </c>
      <c r="M134" s="72">
        <f t="shared" si="12"/>
        <v>223.38499999999979</v>
      </c>
      <c r="N134" s="72">
        <f t="shared" si="12"/>
        <v>254.95300000000006</v>
      </c>
      <c r="O134" s="72">
        <f t="shared" si="12"/>
        <v>377.09110716999993</v>
      </c>
      <c r="P134" s="74">
        <f t="shared" si="12"/>
        <v>671.49</v>
      </c>
      <c r="Q134" s="72">
        <f t="shared" si="12"/>
        <v>837.03124928000022</v>
      </c>
      <c r="R134" s="72">
        <f t="shared" si="12"/>
        <v>915.1182723899999</v>
      </c>
      <c r="S134" s="72">
        <f t="shared" si="12"/>
        <v>1160.1310322899999</v>
      </c>
      <c r="T134" s="74">
        <f t="shared" si="12"/>
        <v>2442.6592029399999</v>
      </c>
      <c r="U134" s="74">
        <f t="shared" si="12"/>
        <v>1771.79452436</v>
      </c>
      <c r="V134" s="74">
        <f>SUM(V128:V133)</f>
        <v>1731.4836661600002</v>
      </c>
      <c r="W134" s="74">
        <f>SUM(W128:W133)</f>
        <v>1994.08035574</v>
      </c>
      <c r="X134" s="298">
        <v>2178.7828813699998</v>
      </c>
      <c r="Y134" s="258"/>
      <c r="Z134" s="258"/>
      <c r="AA134" s="258"/>
      <c r="AB134" s="258"/>
      <c r="AC134" s="258"/>
      <c r="AD134" s="258"/>
      <c r="AE134" s="258"/>
      <c r="AF134" s="258"/>
      <c r="AG134" s="258"/>
      <c r="AH134" s="258"/>
      <c r="AI134" s="258"/>
      <c r="AJ134" s="258"/>
      <c r="AK134" s="258"/>
      <c r="AL134" s="258"/>
      <c r="AM134" s="258"/>
      <c r="AN134" s="258"/>
      <c r="AO134" s="258"/>
      <c r="AP134" s="258"/>
      <c r="AQ134" s="258"/>
      <c r="AR134" s="258"/>
    </row>
    <row r="135" spans="2:44" x14ac:dyDescent="0.35">
      <c r="B135" s="237" t="s">
        <v>101</v>
      </c>
      <c r="C135" s="240"/>
      <c r="D135" s="239"/>
      <c r="E135" s="239"/>
      <c r="F135" s="239"/>
      <c r="G135" s="239"/>
      <c r="H135" s="239"/>
      <c r="I135" s="241"/>
      <c r="J135" s="239"/>
      <c r="K135" s="239"/>
      <c r="L135" s="239"/>
      <c r="M135" s="239"/>
      <c r="N135" s="239"/>
      <c r="O135" s="239"/>
      <c r="P135" s="239"/>
      <c r="Q135" s="239"/>
      <c r="R135" s="239"/>
      <c r="S135" s="239"/>
      <c r="T135" s="239"/>
      <c r="U135" s="239"/>
      <c r="V135" s="239"/>
      <c r="W135" s="239"/>
      <c r="X135" s="240"/>
      <c r="Y135" s="258"/>
      <c r="Z135" s="258"/>
      <c r="AA135" s="258"/>
      <c r="AB135" s="258"/>
      <c r="AC135" s="258"/>
      <c r="AD135" s="258"/>
      <c r="AE135" s="258"/>
      <c r="AF135" s="258"/>
      <c r="AG135" s="258"/>
      <c r="AH135" s="258"/>
      <c r="AI135" s="258"/>
      <c r="AJ135" s="258"/>
      <c r="AK135" s="258"/>
      <c r="AL135" s="258"/>
      <c r="AM135" s="258"/>
      <c r="AN135" s="258"/>
      <c r="AO135" s="258"/>
      <c r="AP135" s="258"/>
      <c r="AQ135" s="159"/>
    </row>
    <row r="136" spans="2:44" x14ac:dyDescent="0.35">
      <c r="B136" s="146" t="s">
        <v>135</v>
      </c>
      <c r="C136" s="27" t="s">
        <v>22</v>
      </c>
      <c r="D136" s="55">
        <v>0</v>
      </c>
      <c r="E136" s="55">
        <v>0</v>
      </c>
      <c r="F136" s="55">
        <v>0</v>
      </c>
      <c r="G136" s="55">
        <v>0</v>
      </c>
      <c r="H136" s="55">
        <v>0</v>
      </c>
      <c r="I136" s="66">
        <v>708.34753377124969</v>
      </c>
      <c r="J136" s="55">
        <v>0</v>
      </c>
      <c r="K136" s="55">
        <v>0</v>
      </c>
      <c r="L136" s="55">
        <v>0</v>
      </c>
      <c r="M136" s="55">
        <v>0</v>
      </c>
      <c r="N136" s="55">
        <v>0</v>
      </c>
      <c r="O136" s="55">
        <v>0</v>
      </c>
      <c r="P136" s="55">
        <v>0</v>
      </c>
      <c r="Q136" s="55">
        <v>0</v>
      </c>
      <c r="R136" s="55">
        <v>0</v>
      </c>
      <c r="S136" s="55">
        <v>0</v>
      </c>
      <c r="T136" s="67">
        <v>389.7014798801174</v>
      </c>
      <c r="U136" s="67">
        <v>318.64605389113228</v>
      </c>
      <c r="V136" s="249">
        <v>493.03416065770034</v>
      </c>
      <c r="W136" s="249">
        <v>518.52678304452047</v>
      </c>
      <c r="X136" s="68">
        <v>673.47957893863054</v>
      </c>
      <c r="Y136" s="258"/>
      <c r="Z136" s="258"/>
      <c r="AA136" s="258"/>
      <c r="AB136" s="258"/>
      <c r="AC136" s="258"/>
      <c r="AD136" s="258"/>
      <c r="AE136" s="258"/>
      <c r="AF136" s="258"/>
      <c r="AG136" s="258"/>
      <c r="AH136" s="258"/>
      <c r="AI136" s="258"/>
      <c r="AJ136" s="258"/>
      <c r="AK136" s="258"/>
      <c r="AL136" s="258"/>
      <c r="AM136" s="258"/>
      <c r="AN136" s="258"/>
      <c r="AO136" s="258"/>
      <c r="AP136" s="258"/>
      <c r="AQ136" s="258"/>
      <c r="AR136" s="258"/>
    </row>
    <row r="137" spans="2:44" x14ac:dyDescent="0.35">
      <c r="B137" s="146" t="s">
        <v>136</v>
      </c>
      <c r="C137" s="27" t="s">
        <v>22</v>
      </c>
      <c r="D137" s="55">
        <v>0</v>
      </c>
      <c r="E137" s="55">
        <v>0</v>
      </c>
      <c r="F137" s="55">
        <v>0</v>
      </c>
      <c r="G137" s="55">
        <v>0</v>
      </c>
      <c r="H137" s="55">
        <v>0</v>
      </c>
      <c r="I137" s="66">
        <v>163.36805021395185</v>
      </c>
      <c r="J137" s="55">
        <v>0</v>
      </c>
      <c r="K137" s="55">
        <v>0</v>
      </c>
      <c r="L137" s="55">
        <v>0</v>
      </c>
      <c r="M137" s="55">
        <v>0</v>
      </c>
      <c r="N137" s="55">
        <v>0</v>
      </c>
      <c r="O137" s="55">
        <v>0</v>
      </c>
      <c r="P137" s="55">
        <v>0</v>
      </c>
      <c r="Q137" s="55">
        <v>0</v>
      </c>
      <c r="R137" s="55">
        <v>0</v>
      </c>
      <c r="S137" s="55">
        <v>0</v>
      </c>
      <c r="T137" s="67">
        <v>73.063401365416681</v>
      </c>
      <c r="U137" s="67">
        <v>90.304648848535152</v>
      </c>
      <c r="V137" s="249">
        <v>98.663054805166723</v>
      </c>
      <c r="W137" s="249">
        <v>121.23661422198323</v>
      </c>
      <c r="X137" s="68">
        <v>153.24875209768481</v>
      </c>
      <c r="Y137" s="258"/>
      <c r="Z137" s="258"/>
      <c r="AA137" s="258"/>
      <c r="AB137" s="258"/>
      <c r="AC137" s="258"/>
      <c r="AD137" s="258"/>
      <c r="AE137" s="258"/>
      <c r="AF137" s="258"/>
      <c r="AG137" s="258"/>
      <c r="AH137" s="258"/>
      <c r="AI137" s="258"/>
      <c r="AJ137" s="258"/>
      <c r="AK137" s="258"/>
      <c r="AL137" s="258"/>
      <c r="AM137" s="258"/>
      <c r="AN137" s="258"/>
      <c r="AO137" s="258"/>
      <c r="AP137" s="258"/>
      <c r="AQ137" s="258"/>
      <c r="AR137" s="258"/>
    </row>
    <row r="138" spans="2:44" x14ac:dyDescent="0.35">
      <c r="B138" s="146" t="s">
        <v>137</v>
      </c>
      <c r="C138" s="27" t="s">
        <v>22</v>
      </c>
      <c r="D138" s="55">
        <v>0</v>
      </c>
      <c r="E138" s="55">
        <v>0</v>
      </c>
      <c r="F138" s="55">
        <v>0</v>
      </c>
      <c r="G138" s="55">
        <v>0</v>
      </c>
      <c r="H138" s="55">
        <v>0</v>
      </c>
      <c r="I138" s="66">
        <v>94.33889078946487</v>
      </c>
      <c r="J138" s="55">
        <v>0</v>
      </c>
      <c r="K138" s="55">
        <v>0</v>
      </c>
      <c r="L138" s="55">
        <v>0</v>
      </c>
      <c r="M138" s="55">
        <v>0</v>
      </c>
      <c r="N138" s="55">
        <v>0</v>
      </c>
      <c r="O138" s="55">
        <v>0</v>
      </c>
      <c r="P138" s="55">
        <v>0</v>
      </c>
      <c r="Q138" s="55">
        <v>0</v>
      </c>
      <c r="R138" s="55">
        <v>0</v>
      </c>
      <c r="S138" s="55">
        <v>0</v>
      </c>
      <c r="T138" s="67">
        <v>43.188143960442922</v>
      </c>
      <c r="U138" s="67">
        <v>51.150746829021955</v>
      </c>
      <c r="V138" s="249">
        <v>57.941784231311246</v>
      </c>
      <c r="W138" s="249">
        <v>61.888853287770104</v>
      </c>
      <c r="X138" s="68">
        <v>63.101012210851522</v>
      </c>
      <c r="Y138" s="258"/>
      <c r="Z138" s="258"/>
      <c r="AA138" s="258"/>
      <c r="AB138" s="258"/>
      <c r="AC138" s="258"/>
      <c r="AD138" s="258"/>
      <c r="AE138" s="258"/>
      <c r="AF138" s="258"/>
      <c r="AG138" s="258"/>
      <c r="AH138" s="258"/>
      <c r="AI138" s="258"/>
      <c r="AJ138" s="258"/>
      <c r="AK138" s="258"/>
      <c r="AL138" s="258"/>
      <c r="AM138" s="258"/>
      <c r="AN138" s="258"/>
      <c r="AO138" s="258"/>
      <c r="AP138" s="258"/>
      <c r="AQ138" s="258"/>
      <c r="AR138" s="258"/>
    </row>
    <row r="139" spans="2:44" x14ac:dyDescent="0.35">
      <c r="B139" s="146" t="s">
        <v>182</v>
      </c>
      <c r="C139" s="27" t="s">
        <v>22</v>
      </c>
      <c r="D139" s="55">
        <v>0</v>
      </c>
      <c r="E139" s="55">
        <v>0</v>
      </c>
      <c r="F139" s="55">
        <v>0</v>
      </c>
      <c r="G139" s="55">
        <v>0</v>
      </c>
      <c r="H139" s="55">
        <v>0</v>
      </c>
      <c r="I139" s="66">
        <v>160.89645029895777</v>
      </c>
      <c r="J139" s="55">
        <v>0</v>
      </c>
      <c r="K139" s="55">
        <v>0</v>
      </c>
      <c r="L139" s="55">
        <v>0</v>
      </c>
      <c r="M139" s="55">
        <v>0</v>
      </c>
      <c r="N139" s="55">
        <v>0</v>
      </c>
      <c r="O139" s="55">
        <v>0</v>
      </c>
      <c r="P139" s="55">
        <v>0</v>
      </c>
      <c r="Q139" s="55">
        <v>0</v>
      </c>
      <c r="R139" s="55">
        <v>0</v>
      </c>
      <c r="S139" s="55">
        <v>0</v>
      </c>
      <c r="T139" s="67">
        <v>92.896556705957465</v>
      </c>
      <c r="U139" s="76">
        <v>67.999893593000309</v>
      </c>
      <c r="V139" s="249">
        <v>114.05223781825272</v>
      </c>
      <c r="W139" s="249">
        <v>106.29736930947143</v>
      </c>
      <c r="X139" s="68">
        <v>93.271176443114712</v>
      </c>
      <c r="Y139" s="258"/>
      <c r="Z139" s="258"/>
      <c r="AA139" s="258"/>
      <c r="AB139" s="258"/>
      <c r="AC139" s="258"/>
      <c r="AD139" s="258"/>
      <c r="AE139" s="258"/>
      <c r="AF139" s="258"/>
      <c r="AG139" s="258"/>
      <c r="AH139" s="258"/>
      <c r="AI139" s="258"/>
      <c r="AJ139" s="258"/>
      <c r="AK139" s="258"/>
      <c r="AL139" s="258"/>
      <c r="AM139" s="258"/>
      <c r="AN139" s="258"/>
      <c r="AO139" s="258"/>
      <c r="AP139" s="258"/>
      <c r="AQ139" s="258"/>
      <c r="AR139" s="258"/>
    </row>
    <row r="140" spans="2:44" x14ac:dyDescent="0.35">
      <c r="B140" s="146" t="s">
        <v>138</v>
      </c>
      <c r="C140" s="27" t="s">
        <v>22</v>
      </c>
      <c r="D140" s="55">
        <v>0</v>
      </c>
      <c r="E140" s="55"/>
      <c r="F140" s="67">
        <v>306.73358431999998</v>
      </c>
      <c r="G140" s="67">
        <v>335.09407019000002</v>
      </c>
      <c r="H140" s="67">
        <v>260.79190294</v>
      </c>
      <c r="I140" s="66">
        <v>280.02494560000002</v>
      </c>
      <c r="J140" s="67">
        <v>81.44129058</v>
      </c>
      <c r="K140" s="67">
        <v>77.461739739999999</v>
      </c>
      <c r="L140" s="67">
        <v>88.744262759999984</v>
      </c>
      <c r="M140" s="67">
        <v>87.446777109999999</v>
      </c>
      <c r="N140" s="67">
        <v>55.509717480000006</v>
      </c>
      <c r="O140" s="67">
        <v>65.61910549000001</v>
      </c>
      <c r="P140" s="67">
        <v>66.131912319999998</v>
      </c>
      <c r="Q140" s="67">
        <v>73.53116765</v>
      </c>
      <c r="R140" s="67">
        <v>55.661898410000006</v>
      </c>
      <c r="S140" s="67">
        <v>68.730007189999995</v>
      </c>
      <c r="T140" s="67">
        <v>71.577207670000007</v>
      </c>
      <c r="U140" s="67">
        <v>84.055832330000001</v>
      </c>
      <c r="V140" s="249">
        <v>89.767168080000005</v>
      </c>
      <c r="W140" s="249">
        <v>105.33834549999997</v>
      </c>
      <c r="X140" s="68">
        <v>108.80794379000002</v>
      </c>
      <c r="Y140" s="258"/>
      <c r="Z140" s="258"/>
      <c r="AA140" s="258"/>
      <c r="AB140" s="258"/>
      <c r="AC140" s="258"/>
      <c r="AD140" s="258"/>
      <c r="AE140" s="258"/>
      <c r="AF140" s="258"/>
      <c r="AG140" s="258"/>
      <c r="AH140" s="258"/>
      <c r="AI140" s="258"/>
      <c r="AJ140" s="258"/>
      <c r="AK140" s="258"/>
      <c r="AL140" s="258"/>
      <c r="AM140" s="258"/>
      <c r="AN140" s="258"/>
      <c r="AO140" s="258"/>
      <c r="AP140" s="258"/>
      <c r="AQ140" s="258"/>
      <c r="AR140" s="258"/>
    </row>
    <row r="141" spans="2:44" x14ac:dyDescent="0.35">
      <c r="B141" s="155" t="s">
        <v>183</v>
      </c>
      <c r="C141" s="44" t="s">
        <v>22</v>
      </c>
      <c r="D141" s="55">
        <v>0</v>
      </c>
      <c r="E141" s="57">
        <v>0</v>
      </c>
      <c r="F141" s="71">
        <v>254.04341568000007</v>
      </c>
      <c r="G141" s="71">
        <v>271.54392981000001</v>
      </c>
      <c r="H141" s="71">
        <v>270.85109706000003</v>
      </c>
      <c r="I141" s="70">
        <v>528.23212932637568</v>
      </c>
      <c r="J141" s="71">
        <v>62.063709419999995</v>
      </c>
      <c r="K141" s="71">
        <v>61.059260260000016</v>
      </c>
      <c r="L141" s="71">
        <v>65.494737239999992</v>
      </c>
      <c r="M141" s="71">
        <v>82.926222890000048</v>
      </c>
      <c r="N141" s="71">
        <v>87.570282520000006</v>
      </c>
      <c r="O141" s="71">
        <v>56.864894509999999</v>
      </c>
      <c r="P141" s="71">
        <v>65.784087679999999</v>
      </c>
      <c r="Q141" s="71">
        <v>60.63183235000001</v>
      </c>
      <c r="R141" s="71">
        <v>83.719101589999994</v>
      </c>
      <c r="S141" s="71">
        <v>57.920992809999987</v>
      </c>
      <c r="T141" s="67">
        <v>182.07821041806551</v>
      </c>
      <c r="U141" s="67">
        <v>204.51382450831022</v>
      </c>
      <c r="V141" s="249">
        <v>227.57459440756895</v>
      </c>
      <c r="W141" s="249">
        <v>166.44303463625499</v>
      </c>
      <c r="X141" s="68">
        <v>173.12053651971837</v>
      </c>
      <c r="Y141" s="258"/>
      <c r="Z141" s="258"/>
      <c r="AA141" s="258"/>
      <c r="AB141" s="258"/>
      <c r="AC141" s="258"/>
      <c r="AD141" s="258"/>
      <c r="AE141" s="258"/>
      <c r="AF141" s="258"/>
      <c r="AG141" s="258"/>
      <c r="AH141" s="258"/>
      <c r="AI141" s="258"/>
      <c r="AJ141" s="258"/>
      <c r="AK141" s="258"/>
      <c r="AL141" s="258"/>
      <c r="AM141" s="258"/>
      <c r="AN141" s="258"/>
      <c r="AO141" s="258"/>
      <c r="AP141" s="258"/>
      <c r="AQ141" s="258"/>
      <c r="AR141" s="258"/>
    </row>
    <row r="142" spans="2:44" x14ac:dyDescent="0.35">
      <c r="B142" s="174" t="s">
        <v>139</v>
      </c>
      <c r="C142" s="177" t="s">
        <v>22</v>
      </c>
      <c r="D142" s="176">
        <f t="shared" ref="D142:U142" si="13">SUM(D136:D141)</f>
        <v>0</v>
      </c>
      <c r="E142" s="176">
        <f t="shared" si="13"/>
        <v>0</v>
      </c>
      <c r="F142" s="72">
        <f t="shared" si="13"/>
        <v>560.77700000000004</v>
      </c>
      <c r="G142" s="74">
        <f t="shared" si="13"/>
        <v>606.63800000000003</v>
      </c>
      <c r="H142" s="72">
        <f t="shared" si="13"/>
        <v>531.64300000000003</v>
      </c>
      <c r="I142" s="73">
        <f t="shared" si="13"/>
        <v>1935.2080000000001</v>
      </c>
      <c r="J142" s="72">
        <f t="shared" si="13"/>
        <v>143.505</v>
      </c>
      <c r="K142" s="74">
        <f t="shared" si="13"/>
        <v>138.52100000000002</v>
      </c>
      <c r="L142" s="72">
        <f t="shared" si="13"/>
        <v>154.23899999999998</v>
      </c>
      <c r="M142" s="72">
        <f t="shared" si="13"/>
        <v>170.37300000000005</v>
      </c>
      <c r="N142" s="72">
        <f t="shared" si="13"/>
        <v>143.08000000000001</v>
      </c>
      <c r="O142" s="72">
        <f t="shared" si="13"/>
        <v>122.48400000000001</v>
      </c>
      <c r="P142" s="74">
        <f t="shared" si="13"/>
        <v>131.916</v>
      </c>
      <c r="Q142" s="72">
        <f t="shared" si="13"/>
        <v>134.16300000000001</v>
      </c>
      <c r="R142" s="72">
        <f t="shared" si="13"/>
        <v>139.381</v>
      </c>
      <c r="S142" s="72">
        <f t="shared" si="13"/>
        <v>126.65099999999998</v>
      </c>
      <c r="T142" s="74">
        <f t="shared" si="13"/>
        <v>852.505</v>
      </c>
      <c r="U142" s="74">
        <f t="shared" si="13"/>
        <v>816.67100000000005</v>
      </c>
      <c r="V142" s="74">
        <f>SUM(V136:V141)</f>
        <v>1081.0329999999999</v>
      </c>
      <c r="W142" s="74">
        <f>SUM(W136:W141)</f>
        <v>1079.7310000000002</v>
      </c>
      <c r="X142" s="298">
        <v>1265.029</v>
      </c>
      <c r="Y142" s="258"/>
      <c r="Z142" s="258"/>
      <c r="AA142" s="258"/>
      <c r="AB142" s="258"/>
      <c r="AC142" s="258"/>
      <c r="AD142" s="258"/>
      <c r="AE142" s="258"/>
      <c r="AF142" s="258"/>
      <c r="AG142" s="258"/>
      <c r="AH142" s="258"/>
      <c r="AI142" s="258"/>
      <c r="AJ142" s="258"/>
      <c r="AK142" s="258"/>
      <c r="AL142" s="258"/>
      <c r="AM142" s="258"/>
      <c r="AN142" s="258"/>
      <c r="AO142" s="258"/>
      <c r="AP142" s="258"/>
      <c r="AQ142" s="258"/>
      <c r="AR142" s="258"/>
    </row>
    <row r="143" spans="2:44" x14ac:dyDescent="0.35">
      <c r="B143" s="237" t="s">
        <v>133</v>
      </c>
      <c r="C143" s="240"/>
      <c r="D143" s="239"/>
      <c r="E143" s="239"/>
      <c r="F143" s="239"/>
      <c r="G143" s="239"/>
      <c r="H143" s="239"/>
      <c r="I143" s="241"/>
      <c r="J143" s="239"/>
      <c r="K143" s="239"/>
      <c r="L143" s="239"/>
      <c r="M143" s="239"/>
      <c r="N143" s="239"/>
      <c r="O143" s="239"/>
      <c r="P143" s="239"/>
      <c r="Q143" s="239"/>
      <c r="R143" s="239"/>
      <c r="S143" s="239"/>
      <c r="T143" s="239"/>
      <c r="U143" s="239"/>
      <c r="V143" s="239"/>
      <c r="W143" s="239"/>
      <c r="X143" s="240"/>
      <c r="Y143" s="258"/>
      <c r="Z143" s="258"/>
      <c r="AA143" s="258"/>
      <c r="AB143" s="258"/>
      <c r="AC143" s="258"/>
      <c r="AD143" s="258"/>
      <c r="AE143" s="258"/>
      <c r="AF143" s="258"/>
      <c r="AG143" s="258"/>
      <c r="AH143" s="258"/>
      <c r="AI143" s="258"/>
      <c r="AJ143" s="258"/>
      <c r="AK143" s="258"/>
      <c r="AL143" s="258"/>
      <c r="AM143" s="258"/>
      <c r="AN143" s="258"/>
      <c r="AO143" s="258"/>
      <c r="AP143" s="258"/>
      <c r="AQ143" s="159"/>
    </row>
    <row r="144" spans="2:44" x14ac:dyDescent="0.35">
      <c r="B144" s="146" t="s">
        <v>106</v>
      </c>
      <c r="C144" s="27" t="s">
        <v>22</v>
      </c>
      <c r="D144" s="55">
        <v>0</v>
      </c>
      <c r="E144" s="55">
        <v>0</v>
      </c>
      <c r="F144" s="65">
        <v>97.805256340000028</v>
      </c>
      <c r="G144" s="65">
        <v>359.71687647999994</v>
      </c>
      <c r="H144" s="65">
        <v>400.18255840999996</v>
      </c>
      <c r="I144" s="66">
        <v>453.81767881000002</v>
      </c>
      <c r="J144" s="65">
        <v>43.79</v>
      </c>
      <c r="K144" s="65">
        <v>79.728000000000009</v>
      </c>
      <c r="L144" s="65">
        <v>60.965000000000003</v>
      </c>
      <c r="M144" s="65">
        <v>175.23399302999999</v>
      </c>
      <c r="N144" s="65">
        <v>102.42500000000001</v>
      </c>
      <c r="O144" s="65">
        <v>92.4822427</v>
      </c>
      <c r="P144" s="65">
        <v>89.996999999999986</v>
      </c>
      <c r="Q144" s="65">
        <v>115.27831570999997</v>
      </c>
      <c r="R144" s="67">
        <v>100.52960179999999</v>
      </c>
      <c r="S144" s="67">
        <v>116.78307701000001</v>
      </c>
      <c r="T144" s="67">
        <v>99.93</v>
      </c>
      <c r="U144" s="67">
        <v>136.57499999999999</v>
      </c>
      <c r="V144" s="67">
        <v>150.63068040000002</v>
      </c>
      <c r="W144" s="67">
        <v>154.12133775000001</v>
      </c>
      <c r="X144" s="68">
        <v>162.22415751</v>
      </c>
      <c r="Y144" s="258"/>
      <c r="Z144" s="258"/>
      <c r="AA144" s="258"/>
      <c r="AB144" s="258"/>
      <c r="AC144" s="258"/>
      <c r="AD144" s="258"/>
      <c r="AE144" s="258"/>
      <c r="AF144" s="258"/>
      <c r="AG144" s="258"/>
      <c r="AH144" s="258"/>
      <c r="AI144" s="258"/>
      <c r="AJ144" s="258"/>
      <c r="AK144" s="258"/>
      <c r="AL144" s="258"/>
      <c r="AM144" s="258"/>
      <c r="AN144" s="258"/>
      <c r="AO144" s="258"/>
      <c r="AP144" s="258"/>
      <c r="AQ144" s="258"/>
      <c r="AR144" s="258"/>
    </row>
    <row r="145" spans="2:44" x14ac:dyDescent="0.35">
      <c r="B145" s="146" t="s">
        <v>133</v>
      </c>
      <c r="C145" s="27" t="s">
        <v>22</v>
      </c>
      <c r="D145" s="55">
        <v>0</v>
      </c>
      <c r="E145" s="55">
        <v>0</v>
      </c>
      <c r="F145" s="65">
        <v>0</v>
      </c>
      <c r="G145" s="65">
        <v>0</v>
      </c>
      <c r="H145" s="65">
        <v>0.26438300999999997</v>
      </c>
      <c r="I145" s="66">
        <v>16.649000000000001</v>
      </c>
      <c r="J145" s="65">
        <v>0</v>
      </c>
      <c r="K145" s="65">
        <v>0</v>
      </c>
      <c r="L145" s="65">
        <v>4.7E-2</v>
      </c>
      <c r="M145" s="65">
        <v>-4.7E-2</v>
      </c>
      <c r="N145" s="65">
        <v>0</v>
      </c>
      <c r="O145" s="65">
        <v>0</v>
      </c>
      <c r="P145" s="65">
        <v>0.17199999999999999</v>
      </c>
      <c r="Q145" s="65">
        <v>9.2383010000000002E-2</v>
      </c>
      <c r="R145" s="67">
        <v>3</v>
      </c>
      <c r="S145" s="67">
        <v>6.9786958600000002</v>
      </c>
      <c r="T145" s="67">
        <v>3.9319999999999999</v>
      </c>
      <c r="U145" s="67">
        <v>2.7383041399999986</v>
      </c>
      <c r="V145" s="67">
        <v>27.249143020000002</v>
      </c>
      <c r="W145" s="67">
        <v>42.778991259999998</v>
      </c>
      <c r="X145" s="68">
        <v>23.430865720000003</v>
      </c>
      <c r="Y145" s="258"/>
      <c r="Z145" s="258"/>
      <c r="AA145" s="258"/>
      <c r="AB145" s="258"/>
      <c r="AC145" s="258"/>
      <c r="AD145" s="258"/>
      <c r="AE145" s="258"/>
      <c r="AF145" s="258"/>
      <c r="AG145" s="258"/>
      <c r="AH145" s="258"/>
      <c r="AI145" s="258"/>
      <c r="AJ145" s="258"/>
      <c r="AK145" s="258"/>
      <c r="AL145" s="258"/>
      <c r="AM145" s="258"/>
      <c r="AN145" s="258"/>
      <c r="AO145" s="258"/>
      <c r="AP145" s="258"/>
      <c r="AQ145" s="258"/>
      <c r="AR145" s="258"/>
    </row>
    <row r="146" spans="2:44" x14ac:dyDescent="0.35">
      <c r="B146" s="155" t="s">
        <v>140</v>
      </c>
      <c r="C146" s="44" t="s">
        <v>22</v>
      </c>
      <c r="D146" s="57">
        <v>0</v>
      </c>
      <c r="E146" s="57">
        <v>0</v>
      </c>
      <c r="F146" s="69">
        <v>-105.33672859999999</v>
      </c>
      <c r="G146" s="69">
        <v>-294.47665901000005</v>
      </c>
      <c r="H146" s="65">
        <v>-367.86499825999999</v>
      </c>
      <c r="I146" s="66">
        <v>-389.60580082999996</v>
      </c>
      <c r="J146" s="69">
        <v>-28.423399999999994</v>
      </c>
      <c r="K146" s="69">
        <v>-71.985000000000014</v>
      </c>
      <c r="L146" s="69">
        <v>-49.002999999999965</v>
      </c>
      <c r="M146" s="69">
        <v>-145.06439268000008</v>
      </c>
      <c r="N146" s="69">
        <v>-86.748999999999981</v>
      </c>
      <c r="O146" s="69">
        <v>-93.020180439999947</v>
      </c>
      <c r="P146" s="69">
        <v>-80.414999999999992</v>
      </c>
      <c r="Q146" s="69">
        <v>-107.68081782000006</v>
      </c>
      <c r="R146" s="71">
        <v>-85.22693526999997</v>
      </c>
      <c r="S146" s="71">
        <v>-97.45486556000003</v>
      </c>
      <c r="T146" s="71">
        <v>-92.254999999999995</v>
      </c>
      <c r="U146" s="71">
        <v>-114.66899999999998</v>
      </c>
      <c r="V146" s="71">
        <v>-127.99150370000001</v>
      </c>
      <c r="W146" s="71">
        <v>-123.01133644999999</v>
      </c>
      <c r="X146" s="68">
        <v>-87.317159849999996</v>
      </c>
      <c r="Y146" s="258"/>
      <c r="Z146" s="258"/>
      <c r="AA146" s="258"/>
      <c r="AB146" s="258"/>
      <c r="AC146" s="258"/>
      <c r="AD146" s="258"/>
      <c r="AE146" s="258"/>
      <c r="AF146" s="258"/>
      <c r="AG146" s="258"/>
      <c r="AH146" s="258"/>
      <c r="AI146" s="258"/>
      <c r="AJ146" s="258"/>
      <c r="AK146" s="258"/>
      <c r="AL146" s="258"/>
      <c r="AM146" s="258"/>
      <c r="AN146" s="258"/>
      <c r="AO146" s="258"/>
      <c r="AP146" s="258"/>
      <c r="AQ146" s="258"/>
      <c r="AR146" s="258"/>
    </row>
    <row r="147" spans="2:44" x14ac:dyDescent="0.35">
      <c r="B147" s="178" t="s">
        <v>141</v>
      </c>
      <c r="C147" s="177" t="s">
        <v>22</v>
      </c>
      <c r="D147" s="175">
        <f t="shared" ref="D147:U147" si="14">SUM(D144:D146,D142,D134,D126,D119,)</f>
        <v>0</v>
      </c>
      <c r="E147" s="176">
        <f t="shared" si="14"/>
        <v>0</v>
      </c>
      <c r="F147" s="72">
        <f t="shared" si="14"/>
        <v>3423.8968716199997</v>
      </c>
      <c r="G147" s="72">
        <f t="shared" si="14"/>
        <v>3909.6630499699995</v>
      </c>
      <c r="H147" s="72">
        <f t="shared" si="14"/>
        <v>5497.8365973299997</v>
      </c>
      <c r="I147" s="73">
        <f t="shared" si="14"/>
        <v>11678.53029169</v>
      </c>
      <c r="J147" s="72">
        <f t="shared" si="14"/>
        <v>910.00032540000007</v>
      </c>
      <c r="K147" s="72">
        <f t="shared" si="14"/>
        <v>921.63</v>
      </c>
      <c r="L147" s="72">
        <f t="shared" si="14"/>
        <v>959.38800000000003</v>
      </c>
      <c r="M147" s="72">
        <f t="shared" si="14"/>
        <v>1118.6451176900005</v>
      </c>
      <c r="N147" s="72">
        <f t="shared" si="14"/>
        <v>1047.365</v>
      </c>
      <c r="O147" s="72">
        <f t="shared" si="14"/>
        <v>1241.5556987399998</v>
      </c>
      <c r="P147" s="72">
        <f t="shared" si="14"/>
        <v>1466.0769999999998</v>
      </c>
      <c r="Q147" s="72">
        <f t="shared" si="14"/>
        <v>1742.8388985900001</v>
      </c>
      <c r="R147" s="72">
        <f t="shared" si="14"/>
        <v>1816.9131123499997</v>
      </c>
      <c r="S147" s="72">
        <f t="shared" si="14"/>
        <v>2059.9982084200005</v>
      </c>
      <c r="T147" s="74">
        <f t="shared" si="14"/>
        <v>4235.4918390800003</v>
      </c>
      <c r="U147" s="74">
        <f t="shared" si="14"/>
        <v>3566.1271318399999</v>
      </c>
      <c r="V147" s="74">
        <f>SUM(V144:V146,V142,V134,V126,V119,)</f>
        <v>3888.1773685099997</v>
      </c>
      <c r="W147" s="74">
        <f>SUM(W144:W146,W142,W134,W126,W119,)</f>
        <v>4181.1404191300007</v>
      </c>
      <c r="X147" s="298">
        <v>4657.3143108299992</v>
      </c>
      <c r="Y147" s="258"/>
      <c r="Z147" s="258"/>
      <c r="AA147" s="258"/>
      <c r="AB147" s="258"/>
      <c r="AC147" s="258"/>
      <c r="AD147" s="258"/>
      <c r="AE147" s="258"/>
      <c r="AF147" s="258"/>
      <c r="AG147" s="258"/>
      <c r="AH147" s="258"/>
      <c r="AI147" s="258"/>
      <c r="AJ147" s="258"/>
      <c r="AK147" s="258"/>
      <c r="AL147" s="258"/>
      <c r="AM147" s="258"/>
      <c r="AN147" s="258"/>
      <c r="AO147" s="258"/>
      <c r="AP147" s="258"/>
      <c r="AQ147" s="258"/>
      <c r="AR147" s="258"/>
    </row>
    <row r="148" spans="2:44" x14ac:dyDescent="0.35">
      <c r="B148" s="179"/>
      <c r="C148" s="179"/>
      <c r="D148" s="179"/>
      <c r="E148" s="179"/>
      <c r="F148" s="179"/>
      <c r="G148" s="180"/>
      <c r="H148" s="180"/>
      <c r="I148" s="181"/>
      <c r="J148" s="180"/>
      <c r="K148" s="180"/>
      <c r="L148" s="180"/>
      <c r="M148" s="180"/>
      <c r="N148" s="180"/>
      <c r="O148" s="180"/>
      <c r="P148" s="180"/>
      <c r="Q148" s="182"/>
      <c r="R148" s="182"/>
      <c r="S148" s="182"/>
      <c r="T148" s="182"/>
      <c r="U148" s="182"/>
      <c r="V148" s="182"/>
      <c r="W148" s="182"/>
      <c r="X148" s="182"/>
      <c r="Y148" s="159"/>
      <c r="Z148" s="159"/>
      <c r="AA148" s="159"/>
      <c r="AB148" s="159"/>
      <c r="AC148" s="159"/>
      <c r="AD148" s="159"/>
      <c r="AE148" s="159"/>
      <c r="AF148" s="159"/>
      <c r="AG148" s="159"/>
      <c r="AH148" s="159"/>
      <c r="AI148" s="159"/>
      <c r="AJ148" s="159"/>
      <c r="AK148" s="159"/>
      <c r="AL148" s="159"/>
      <c r="AM148" s="159"/>
      <c r="AN148" s="159"/>
      <c r="AO148" s="159"/>
      <c r="AP148" s="159"/>
      <c r="AQ148" s="159"/>
    </row>
    <row r="149" spans="2:44" ht="15.5" x14ac:dyDescent="0.35">
      <c r="B149" s="183" t="s">
        <v>142</v>
      </c>
      <c r="C149" s="184"/>
      <c r="D149" s="153" t="s">
        <v>2</v>
      </c>
      <c r="E149" s="153" t="s">
        <v>3</v>
      </c>
      <c r="F149" s="153" t="s">
        <v>4</v>
      </c>
      <c r="G149" s="153" t="s">
        <v>5</v>
      </c>
      <c r="H149" s="153" t="s">
        <v>6</v>
      </c>
      <c r="I149" s="287" t="s">
        <v>7</v>
      </c>
      <c r="J149" s="185" t="s">
        <v>110</v>
      </c>
      <c r="K149" s="185" t="s">
        <v>111</v>
      </c>
      <c r="L149" s="185" t="s">
        <v>112</v>
      </c>
      <c r="M149" s="185" t="s">
        <v>113</v>
      </c>
      <c r="N149" s="185" t="s">
        <v>114</v>
      </c>
      <c r="O149" s="185" t="s">
        <v>115</v>
      </c>
      <c r="P149" s="185" t="s">
        <v>116</v>
      </c>
      <c r="Q149" s="153" t="s">
        <v>15</v>
      </c>
      <c r="R149" s="12" t="s">
        <v>16</v>
      </c>
      <c r="S149" s="12" t="s">
        <v>17</v>
      </c>
      <c r="T149" s="77" t="s">
        <v>18</v>
      </c>
      <c r="U149" s="77" t="s">
        <v>19</v>
      </c>
      <c r="V149" s="136" t="s">
        <v>20</v>
      </c>
      <c r="W149" s="136" t="s">
        <v>184</v>
      </c>
      <c r="X149" s="311" t="s">
        <v>197</v>
      </c>
      <c r="Y149" s="159"/>
      <c r="Z149" s="159"/>
      <c r="AA149" s="159"/>
      <c r="AB149" s="159"/>
      <c r="AC149" s="159"/>
      <c r="AD149" s="159"/>
      <c r="AE149" s="159"/>
      <c r="AF149" s="159"/>
      <c r="AG149" s="159"/>
      <c r="AH149" s="159"/>
      <c r="AI149" s="159"/>
      <c r="AJ149" s="159"/>
      <c r="AK149" s="159"/>
      <c r="AL149" s="159"/>
      <c r="AM149" s="159"/>
      <c r="AN149" s="159"/>
      <c r="AO149" s="159"/>
      <c r="AP149" s="159"/>
      <c r="AQ149" s="159"/>
    </row>
    <row r="150" spans="2:44" x14ac:dyDescent="0.35">
      <c r="B150" s="237" t="s">
        <v>143</v>
      </c>
      <c r="C150" s="240"/>
      <c r="D150" s="239"/>
      <c r="E150" s="239"/>
      <c r="F150" s="239"/>
      <c r="G150" s="239"/>
      <c r="H150" s="239"/>
      <c r="I150" s="241"/>
      <c r="J150" s="239"/>
      <c r="K150" s="239"/>
      <c r="L150" s="239"/>
      <c r="M150" s="239"/>
      <c r="N150" s="239"/>
      <c r="O150" s="239"/>
      <c r="P150" s="239"/>
      <c r="Q150" s="239"/>
      <c r="R150" s="239"/>
      <c r="S150" s="239"/>
      <c r="T150" s="239"/>
      <c r="U150" s="239"/>
      <c r="V150" s="239"/>
      <c r="W150" s="239"/>
      <c r="X150" s="240"/>
      <c r="Y150" s="159"/>
      <c r="Z150" s="159"/>
      <c r="AA150" s="159"/>
      <c r="AB150" s="159"/>
      <c r="AC150" s="159"/>
      <c r="AD150" s="159"/>
      <c r="AE150" s="159"/>
      <c r="AF150" s="159"/>
      <c r="AG150" s="159"/>
      <c r="AH150" s="159"/>
      <c r="AI150" s="159"/>
      <c r="AJ150" s="159"/>
      <c r="AK150" s="159"/>
      <c r="AL150" s="159"/>
      <c r="AM150" s="159"/>
      <c r="AN150" s="159"/>
      <c r="AO150" s="159"/>
      <c r="AP150" s="159"/>
      <c r="AQ150" s="159"/>
    </row>
    <row r="151" spans="2:44" x14ac:dyDescent="0.35">
      <c r="B151" s="146" t="s">
        <v>144</v>
      </c>
      <c r="C151" s="27" t="s">
        <v>22</v>
      </c>
      <c r="D151" s="55">
        <v>0</v>
      </c>
      <c r="E151" s="55">
        <v>0</v>
      </c>
      <c r="F151" s="65">
        <v>952</v>
      </c>
      <c r="G151" s="65">
        <v>1062.808</v>
      </c>
      <c r="H151" s="65">
        <v>1135.364</v>
      </c>
      <c r="I151" s="78">
        <v>1592.43</v>
      </c>
      <c r="J151" s="65">
        <v>249.73</v>
      </c>
      <c r="K151" s="65">
        <v>276.38199999999995</v>
      </c>
      <c r="L151" s="65">
        <v>279.21699999999998</v>
      </c>
      <c r="M151" s="65">
        <v>257.47900000000004</v>
      </c>
      <c r="N151" s="65">
        <v>252.69499999999999</v>
      </c>
      <c r="O151" s="65">
        <v>251.32530024000002</v>
      </c>
      <c r="P151" s="65">
        <v>284.15236956000001</v>
      </c>
      <c r="Q151" s="65">
        <v>347.19063044000001</v>
      </c>
      <c r="R151" s="67">
        <v>313.86700000000002</v>
      </c>
      <c r="S151" s="67">
        <v>306.92099999999999</v>
      </c>
      <c r="T151" s="67">
        <v>486.916</v>
      </c>
      <c r="U151" s="67">
        <v>484.72600000000011</v>
      </c>
      <c r="V151" s="67">
        <v>564.92100000000005</v>
      </c>
      <c r="W151" s="67">
        <v>562.64699999999993</v>
      </c>
      <c r="X151" s="68">
        <v>603.1400000000001</v>
      </c>
      <c r="Y151" s="258"/>
      <c r="Z151" s="258"/>
      <c r="AA151" s="258"/>
      <c r="AB151" s="258"/>
      <c r="AC151" s="258"/>
      <c r="AD151" s="258"/>
      <c r="AE151" s="258"/>
      <c r="AF151" s="258"/>
      <c r="AG151" s="258"/>
      <c r="AH151" s="258"/>
      <c r="AI151" s="258"/>
      <c r="AJ151" s="258"/>
      <c r="AK151" s="258"/>
      <c r="AL151" s="258"/>
      <c r="AM151" s="258"/>
      <c r="AN151" s="258"/>
      <c r="AO151" s="258"/>
      <c r="AP151" s="258"/>
      <c r="AQ151" s="258"/>
      <c r="AR151" s="258"/>
    </row>
    <row r="152" spans="2:44" x14ac:dyDescent="0.35">
      <c r="B152" s="146" t="s">
        <v>145</v>
      </c>
      <c r="C152" s="27" t="s">
        <v>22</v>
      </c>
      <c r="D152" s="55">
        <v>0</v>
      </c>
      <c r="E152" s="55">
        <v>0</v>
      </c>
      <c r="F152" s="65">
        <v>1551.4259999999999</v>
      </c>
      <c r="G152" s="65">
        <v>1568.3530000000001</v>
      </c>
      <c r="H152" s="65">
        <v>1657.682</v>
      </c>
      <c r="I152" s="78">
        <v>1780.337</v>
      </c>
      <c r="J152" s="65">
        <v>379.08600000000001</v>
      </c>
      <c r="K152" s="65">
        <v>371.15700000000004</v>
      </c>
      <c r="L152" s="65">
        <v>380.82399999999996</v>
      </c>
      <c r="M152" s="65">
        <v>437.28599999999994</v>
      </c>
      <c r="N152" s="65">
        <v>380.96100000000001</v>
      </c>
      <c r="O152" s="65">
        <v>491.19399999999996</v>
      </c>
      <c r="P152" s="65">
        <v>368.81400000000008</v>
      </c>
      <c r="Q152" s="65">
        <v>416.71300000000002</v>
      </c>
      <c r="R152" s="67">
        <v>430.24400000000003</v>
      </c>
      <c r="S152" s="67">
        <v>439.98799913000084</v>
      </c>
      <c r="T152" s="67">
        <v>441.80599999999998</v>
      </c>
      <c r="U152" s="67">
        <v>468.29900086999919</v>
      </c>
      <c r="V152" s="67">
        <v>460.85199999999998</v>
      </c>
      <c r="W152" s="67">
        <v>470.79200000000003</v>
      </c>
      <c r="X152" s="68">
        <v>512.02500000000009</v>
      </c>
      <c r="Y152" s="258"/>
      <c r="Z152" s="258"/>
      <c r="AA152" s="258"/>
      <c r="AB152" s="258"/>
      <c r="AC152" s="258"/>
      <c r="AD152" s="258"/>
      <c r="AE152" s="258"/>
      <c r="AF152" s="258"/>
      <c r="AG152" s="258"/>
      <c r="AH152" s="258"/>
      <c r="AI152" s="258"/>
      <c r="AJ152" s="258"/>
      <c r="AK152" s="258"/>
      <c r="AL152" s="258"/>
      <c r="AM152" s="258"/>
      <c r="AN152" s="258"/>
      <c r="AO152" s="258"/>
      <c r="AP152" s="258"/>
      <c r="AQ152" s="258"/>
      <c r="AR152" s="258"/>
    </row>
    <row r="153" spans="2:44" x14ac:dyDescent="0.35">
      <c r="B153" s="146" t="s">
        <v>146</v>
      </c>
      <c r="C153" s="27" t="s">
        <v>22</v>
      </c>
      <c r="D153" s="55">
        <v>0</v>
      </c>
      <c r="E153" s="55">
        <v>0</v>
      </c>
      <c r="F153" s="65">
        <v>367.22500000000002</v>
      </c>
      <c r="G153" s="67">
        <v>606.64</v>
      </c>
      <c r="H153" s="65">
        <v>2140.5659999999998</v>
      </c>
      <c r="I153" s="78">
        <v>6289.7039999999997</v>
      </c>
      <c r="J153" s="65">
        <v>122.322</v>
      </c>
      <c r="K153" s="67">
        <v>127.84399999999999</v>
      </c>
      <c r="L153" s="65">
        <v>133.09900000000002</v>
      </c>
      <c r="M153" s="65">
        <v>223.38499999999988</v>
      </c>
      <c r="N153" s="65">
        <v>254.953</v>
      </c>
      <c r="O153" s="65">
        <v>377.09000000000003</v>
      </c>
      <c r="P153" s="67">
        <v>671.4906304399999</v>
      </c>
      <c r="Q153" s="65">
        <v>837.03236956000001</v>
      </c>
      <c r="R153" s="67">
        <v>915.11800000000005</v>
      </c>
      <c r="S153" s="67">
        <v>1160.1309999999999</v>
      </c>
      <c r="T153" s="67">
        <v>2442.6610000000001</v>
      </c>
      <c r="U153" s="67">
        <v>1771.7939999999999</v>
      </c>
      <c r="V153" s="67">
        <v>1731.4838569799999</v>
      </c>
      <c r="W153" s="67">
        <v>1994.0801430199999</v>
      </c>
      <c r="X153" s="68">
        <v>2178.7840000000001</v>
      </c>
      <c r="Y153" s="258"/>
      <c r="Z153" s="258"/>
      <c r="AA153" s="258"/>
      <c r="AB153" s="258"/>
      <c r="AC153" s="258"/>
      <c r="AD153" s="258"/>
      <c r="AE153" s="258"/>
      <c r="AF153" s="258"/>
      <c r="AG153" s="258"/>
      <c r="AH153" s="258"/>
      <c r="AI153" s="258"/>
      <c r="AJ153" s="258"/>
      <c r="AK153" s="258"/>
      <c r="AL153" s="258"/>
      <c r="AM153" s="258"/>
      <c r="AN153" s="258"/>
      <c r="AO153" s="258"/>
      <c r="AP153" s="258"/>
      <c r="AQ153" s="258"/>
      <c r="AR153" s="258"/>
    </row>
    <row r="154" spans="2:44" x14ac:dyDescent="0.35">
      <c r="B154" s="146" t="s">
        <v>147</v>
      </c>
      <c r="C154" s="27" t="s">
        <v>22</v>
      </c>
      <c r="D154" s="55">
        <v>0</v>
      </c>
      <c r="E154" s="55">
        <v>0</v>
      </c>
      <c r="F154" s="65">
        <v>560.77700000000004</v>
      </c>
      <c r="G154" s="65">
        <v>606.63800000000003</v>
      </c>
      <c r="H154" s="65">
        <v>531.64300000000003</v>
      </c>
      <c r="I154" s="78">
        <v>1935.2080000000001</v>
      </c>
      <c r="J154" s="65">
        <v>143.505</v>
      </c>
      <c r="K154" s="65">
        <v>138.52100000000002</v>
      </c>
      <c r="L154" s="65">
        <v>154.23899999999998</v>
      </c>
      <c r="M154" s="65">
        <v>170.37300000000005</v>
      </c>
      <c r="N154" s="65">
        <v>143.08000000000001</v>
      </c>
      <c r="O154" s="65">
        <v>122.48400000000001</v>
      </c>
      <c r="P154" s="65">
        <v>131.916</v>
      </c>
      <c r="Q154" s="65">
        <v>134.16300000000001</v>
      </c>
      <c r="R154" s="67">
        <v>139.381</v>
      </c>
      <c r="S154" s="67">
        <v>126.65099999999998</v>
      </c>
      <c r="T154" s="67">
        <v>852.505</v>
      </c>
      <c r="U154" s="67">
        <v>816.67100000000005</v>
      </c>
      <c r="V154" s="67">
        <v>1081.0329999999999</v>
      </c>
      <c r="W154" s="67">
        <v>1079.7310000000002</v>
      </c>
      <c r="X154" s="68">
        <v>1265.029</v>
      </c>
      <c r="Y154" s="258"/>
      <c r="Z154" s="258"/>
      <c r="AA154" s="258"/>
      <c r="AB154" s="258"/>
      <c r="AC154" s="258"/>
      <c r="AD154" s="258"/>
      <c r="AE154" s="258"/>
      <c r="AF154" s="258"/>
      <c r="AG154" s="258"/>
      <c r="AH154" s="258"/>
      <c r="AI154" s="258"/>
      <c r="AJ154" s="258"/>
      <c r="AK154" s="258"/>
      <c r="AL154" s="258"/>
      <c r="AM154" s="258"/>
      <c r="AN154" s="258"/>
      <c r="AO154" s="258"/>
      <c r="AP154" s="258"/>
      <c r="AQ154" s="258"/>
      <c r="AR154" s="258"/>
    </row>
    <row r="155" spans="2:44" x14ac:dyDescent="0.35">
      <c r="B155" s="146" t="s">
        <v>148</v>
      </c>
      <c r="C155" s="27" t="s">
        <v>22</v>
      </c>
      <c r="D155" s="55">
        <v>0</v>
      </c>
      <c r="E155" s="55">
        <v>0</v>
      </c>
      <c r="F155" s="65">
        <v>97.805999999999997</v>
      </c>
      <c r="G155" s="65">
        <v>359.71699999999998</v>
      </c>
      <c r="H155" s="65">
        <v>400.18200000000002</v>
      </c>
      <c r="I155" s="78">
        <v>453.81799999999998</v>
      </c>
      <c r="J155" s="65">
        <v>43.79</v>
      </c>
      <c r="K155" s="65">
        <v>79.728000000000009</v>
      </c>
      <c r="L155" s="65">
        <v>60.964999999999989</v>
      </c>
      <c r="M155" s="65">
        <v>175.23400000000001</v>
      </c>
      <c r="N155" s="65">
        <v>102.425</v>
      </c>
      <c r="O155" s="65">
        <v>92.48299999999999</v>
      </c>
      <c r="P155" s="65">
        <v>89.996999999999986</v>
      </c>
      <c r="Q155" s="65">
        <v>115.277</v>
      </c>
      <c r="R155" s="67">
        <v>100.53</v>
      </c>
      <c r="S155" s="67">
        <v>116.78299999999999</v>
      </c>
      <c r="T155" s="67">
        <v>99.93</v>
      </c>
      <c r="U155" s="67">
        <v>136.57499999999999</v>
      </c>
      <c r="V155" s="67">
        <v>150.631</v>
      </c>
      <c r="W155" s="67">
        <v>154.12100000000001</v>
      </c>
      <c r="X155" s="68">
        <v>162.22400000000002</v>
      </c>
      <c r="Y155" s="258"/>
      <c r="Z155" s="258"/>
      <c r="AA155" s="258"/>
      <c r="AB155" s="258"/>
      <c r="AC155" s="258"/>
      <c r="AD155" s="258"/>
      <c r="AE155" s="258"/>
      <c r="AF155" s="258"/>
      <c r="AG155" s="258"/>
      <c r="AH155" s="258"/>
      <c r="AI155" s="258"/>
      <c r="AJ155" s="258"/>
      <c r="AK155" s="258"/>
      <c r="AL155" s="258"/>
      <c r="AM155" s="258"/>
      <c r="AN155" s="258"/>
      <c r="AO155" s="258"/>
      <c r="AP155" s="258"/>
      <c r="AQ155" s="258"/>
      <c r="AR155" s="258"/>
    </row>
    <row r="156" spans="2:44" x14ac:dyDescent="0.35">
      <c r="B156" s="146" t="s">
        <v>149</v>
      </c>
      <c r="C156" s="27" t="s">
        <v>22</v>
      </c>
      <c r="D156" s="55">
        <v>0</v>
      </c>
      <c r="E156" s="55">
        <v>0</v>
      </c>
      <c r="F156" s="65">
        <v>0</v>
      </c>
      <c r="G156" s="65">
        <v>0</v>
      </c>
      <c r="H156" s="65">
        <v>0.26400000000000001</v>
      </c>
      <c r="I156" s="78">
        <v>16.638999999999999</v>
      </c>
      <c r="J156" s="65">
        <v>0</v>
      </c>
      <c r="K156" s="65">
        <v>0</v>
      </c>
      <c r="L156" s="65">
        <v>4.7E-2</v>
      </c>
      <c r="M156" s="65">
        <v>-4.7E-2</v>
      </c>
      <c r="N156" s="65">
        <v>0</v>
      </c>
      <c r="O156" s="65">
        <v>0</v>
      </c>
      <c r="P156" s="65">
        <v>0.17199999999999999</v>
      </c>
      <c r="Q156" s="65">
        <v>9.2000000000000026E-2</v>
      </c>
      <c r="R156" s="67">
        <v>2.99</v>
      </c>
      <c r="S156" s="67">
        <v>6.9786958600000002</v>
      </c>
      <c r="T156" s="67">
        <v>3.9319999999999999</v>
      </c>
      <c r="U156" s="67">
        <v>2.7383041399999986</v>
      </c>
      <c r="V156" s="67">
        <v>27.249143019999998</v>
      </c>
      <c r="W156" s="67">
        <v>42.778856980000008</v>
      </c>
      <c r="X156" s="68">
        <v>23.430999999999997</v>
      </c>
      <c r="Y156" s="258"/>
      <c r="Z156" s="258"/>
      <c r="AA156" s="258"/>
      <c r="AB156" s="258"/>
      <c r="AC156" s="258"/>
      <c r="AD156" s="258"/>
      <c r="AE156" s="258"/>
      <c r="AF156" s="258"/>
      <c r="AG156" s="258"/>
      <c r="AH156" s="258"/>
      <c r="AI156" s="258"/>
      <c r="AJ156" s="258"/>
      <c r="AK156" s="258"/>
      <c r="AL156" s="258"/>
      <c r="AM156" s="258"/>
      <c r="AN156" s="258"/>
      <c r="AO156" s="258"/>
      <c r="AP156" s="258"/>
      <c r="AQ156" s="258"/>
      <c r="AR156" s="258"/>
    </row>
    <row r="157" spans="2:44" x14ac:dyDescent="0.35">
      <c r="B157" s="155" t="s">
        <v>140</v>
      </c>
      <c r="C157" s="144" t="s">
        <v>22</v>
      </c>
      <c r="D157" s="186">
        <v>0</v>
      </c>
      <c r="E157" s="57">
        <v>0</v>
      </c>
      <c r="F157" s="69">
        <v>-105.337</v>
      </c>
      <c r="G157" s="69">
        <v>-294.53300000000002</v>
      </c>
      <c r="H157" s="69">
        <v>-367.86500000000001</v>
      </c>
      <c r="I157" s="79">
        <v>-389.60599999999999</v>
      </c>
      <c r="J157" s="69">
        <v>-28.433</v>
      </c>
      <c r="K157" s="69">
        <v>-72.032000000000011</v>
      </c>
      <c r="L157" s="69">
        <v>-49.002999999999979</v>
      </c>
      <c r="M157" s="69">
        <v>-145.06500000000003</v>
      </c>
      <c r="N157" s="69">
        <v>-86.748999999999995</v>
      </c>
      <c r="O157" s="69">
        <v>-93.021000000000015</v>
      </c>
      <c r="P157" s="69">
        <v>-80.414999999999992</v>
      </c>
      <c r="Q157" s="69">
        <v>-107.68</v>
      </c>
      <c r="R157" s="71">
        <v>-85.227000000000004</v>
      </c>
      <c r="S157" s="71">
        <v>-97.454999999999984</v>
      </c>
      <c r="T157" s="71">
        <v>-92.254999999999995</v>
      </c>
      <c r="U157" s="71">
        <v>-114.66899999999998</v>
      </c>
      <c r="V157" s="71">
        <v>-127.991</v>
      </c>
      <c r="W157" s="71">
        <v>-123.01199999999999</v>
      </c>
      <c r="X157" s="75">
        <v>-87.316999999999993</v>
      </c>
      <c r="Y157" s="258"/>
      <c r="Z157" s="258"/>
      <c r="AA157" s="258"/>
      <c r="AB157" s="258"/>
      <c r="AC157" s="258"/>
      <c r="AD157" s="258"/>
      <c r="AE157" s="258"/>
      <c r="AF157" s="258"/>
      <c r="AG157" s="258"/>
      <c r="AH157" s="258"/>
      <c r="AI157" s="258"/>
      <c r="AJ157" s="258"/>
      <c r="AK157" s="258"/>
      <c r="AL157" s="258"/>
      <c r="AM157" s="258"/>
      <c r="AN157" s="258"/>
      <c r="AO157" s="258"/>
      <c r="AP157" s="258"/>
      <c r="AQ157" s="258"/>
      <c r="AR157" s="258"/>
    </row>
    <row r="158" spans="2:44" x14ac:dyDescent="0.35">
      <c r="B158" s="187" t="s">
        <v>150</v>
      </c>
      <c r="C158" s="188" t="s">
        <v>22</v>
      </c>
      <c r="D158" s="189">
        <f t="shared" ref="D158:U158" si="15">SUM(D151:D157)</f>
        <v>0</v>
      </c>
      <c r="E158" s="190">
        <f t="shared" si="15"/>
        <v>0</v>
      </c>
      <c r="F158" s="80">
        <f t="shared" si="15"/>
        <v>3423.8969999999999</v>
      </c>
      <c r="G158" s="80">
        <f t="shared" si="15"/>
        <v>3909.623</v>
      </c>
      <c r="H158" s="80">
        <f t="shared" si="15"/>
        <v>5497.8360000000002</v>
      </c>
      <c r="I158" s="81">
        <f t="shared" si="15"/>
        <v>11678.529999999999</v>
      </c>
      <c r="J158" s="80">
        <f t="shared" si="15"/>
        <v>910</v>
      </c>
      <c r="K158" s="80">
        <f t="shared" si="15"/>
        <v>921.6</v>
      </c>
      <c r="L158" s="80">
        <f t="shared" si="15"/>
        <v>959.38800000000003</v>
      </c>
      <c r="M158" s="80">
        <f t="shared" si="15"/>
        <v>1118.6449999999998</v>
      </c>
      <c r="N158" s="80">
        <f t="shared" si="15"/>
        <v>1047.3649999999998</v>
      </c>
      <c r="O158" s="80">
        <f t="shared" si="15"/>
        <v>1241.55530024</v>
      </c>
      <c r="P158" s="80">
        <f t="shared" si="15"/>
        <v>1466.127</v>
      </c>
      <c r="Q158" s="80">
        <f t="shared" si="15"/>
        <v>1742.7880000000002</v>
      </c>
      <c r="R158" s="80">
        <f t="shared" si="15"/>
        <v>1816.9030000000002</v>
      </c>
      <c r="S158" s="80">
        <f t="shared" si="15"/>
        <v>2059.9976949900006</v>
      </c>
      <c r="T158" s="80">
        <f t="shared" si="15"/>
        <v>4235.4949999999999</v>
      </c>
      <c r="U158" s="80">
        <f t="shared" si="15"/>
        <v>3566.1343050099995</v>
      </c>
      <c r="V158" s="80">
        <f>SUM(V151:V157)</f>
        <v>3888.1789999999996</v>
      </c>
      <c r="W158" s="80">
        <f>SUM(W151:W157)</f>
        <v>4181.1380000000008</v>
      </c>
      <c r="X158" s="298">
        <v>4657.3160000000007</v>
      </c>
      <c r="Y158" s="258"/>
      <c r="Z158" s="258"/>
      <c r="AA158" s="258"/>
      <c r="AB158" s="258"/>
      <c r="AC158" s="258"/>
      <c r="AD158" s="258"/>
      <c r="AE158" s="258"/>
      <c r="AF158" s="258"/>
      <c r="AG158" s="258"/>
      <c r="AH158" s="258"/>
      <c r="AI158" s="258"/>
      <c r="AJ158" s="258"/>
      <c r="AK158" s="258"/>
      <c r="AL158" s="258"/>
      <c r="AM158" s="258"/>
      <c r="AN158" s="258"/>
      <c r="AO158" s="258"/>
      <c r="AP158" s="258"/>
      <c r="AQ158" s="258"/>
      <c r="AR158" s="258"/>
    </row>
    <row r="159" spans="2:44" x14ac:dyDescent="0.35">
      <c r="B159" s="237" t="s">
        <v>151</v>
      </c>
      <c r="C159" s="240"/>
      <c r="D159" s="239"/>
      <c r="E159" s="239"/>
      <c r="F159" s="239"/>
      <c r="G159" s="239"/>
      <c r="H159" s="239"/>
      <c r="I159" s="241"/>
      <c r="J159" s="239"/>
      <c r="K159" s="239"/>
      <c r="L159" s="239"/>
      <c r="M159" s="239"/>
      <c r="N159" s="239"/>
      <c r="O159" s="239"/>
      <c r="P159" s="239"/>
      <c r="Q159" s="239"/>
      <c r="R159" s="239"/>
      <c r="S159" s="239"/>
      <c r="T159" s="239"/>
      <c r="U159" s="239"/>
      <c r="V159" s="239"/>
      <c r="W159" s="239"/>
      <c r="X159" s="240"/>
      <c r="Y159" s="258"/>
      <c r="Z159" s="258"/>
      <c r="AA159" s="258"/>
      <c r="AB159" s="258"/>
      <c r="AC159" s="258"/>
      <c r="AD159" s="258"/>
      <c r="AE159" s="258"/>
      <c r="AF159" s="258"/>
      <c r="AG159" s="258"/>
      <c r="AH159" s="258"/>
      <c r="AI159" s="258"/>
      <c r="AJ159" s="258"/>
      <c r="AK159" s="258"/>
      <c r="AL159" s="258"/>
      <c r="AM159" s="258"/>
      <c r="AN159" s="258"/>
      <c r="AO159" s="258"/>
      <c r="AP159" s="258"/>
      <c r="AQ159" s="159"/>
    </row>
    <row r="160" spans="2:44" x14ac:dyDescent="0.35">
      <c r="B160" s="146" t="s">
        <v>144</v>
      </c>
      <c r="C160" s="27" t="s">
        <v>44</v>
      </c>
      <c r="D160" s="191">
        <v>0</v>
      </c>
      <c r="E160" s="191">
        <v>0</v>
      </c>
      <c r="F160" s="192">
        <v>0.27804574728737458</v>
      </c>
      <c r="G160" s="192">
        <v>0.271837160842341</v>
      </c>
      <c r="H160" s="192">
        <v>0.20651107090135101</v>
      </c>
      <c r="I160" s="193">
        <v>0.13635534609235925</v>
      </c>
      <c r="J160" s="82">
        <v>0.27442857142857141</v>
      </c>
      <c r="K160" s="82">
        <v>0.29989366319444438</v>
      </c>
      <c r="L160" s="82">
        <v>0.29103657748481321</v>
      </c>
      <c r="M160" s="82">
        <v>0.23017042940343013</v>
      </c>
      <c r="N160" s="82">
        <v>0.24126737097382484</v>
      </c>
      <c r="O160" s="82">
        <v>0.20242779374500464</v>
      </c>
      <c r="P160" s="82">
        <v>0.19381156581933218</v>
      </c>
      <c r="Q160" s="82">
        <v>0.19921564208612863</v>
      </c>
      <c r="R160" s="82">
        <v>0.17274835255376869</v>
      </c>
      <c r="S160" s="82">
        <v>0.1489909434104924</v>
      </c>
      <c r="T160" s="82">
        <v>0.11496082512197511</v>
      </c>
      <c r="U160" s="82">
        <v>0.13592477415082688</v>
      </c>
      <c r="V160" s="82">
        <v>0.14529192200256213</v>
      </c>
      <c r="W160" s="82">
        <f t="shared" ref="W160:W166" si="16">W151/$W$158</f>
        <v>0.13456790950214986</v>
      </c>
      <c r="X160" s="316">
        <f t="shared" ref="X160:X166" si="17">X151/$X$158</f>
        <v>0.12950377427685816</v>
      </c>
      <c r="Y160" s="258"/>
      <c r="Z160" s="258"/>
      <c r="AA160" s="258"/>
      <c r="AB160" s="258"/>
      <c r="AC160" s="258"/>
      <c r="AD160" s="258"/>
      <c r="AE160" s="258"/>
      <c r="AF160" s="258"/>
      <c r="AG160" s="258"/>
      <c r="AH160" s="258"/>
      <c r="AI160" s="258"/>
      <c r="AJ160" s="258"/>
      <c r="AK160" s="258"/>
      <c r="AL160" s="258"/>
      <c r="AM160" s="258"/>
      <c r="AN160" s="258"/>
      <c r="AO160" s="258"/>
      <c r="AP160" s="258"/>
      <c r="AQ160" s="258"/>
      <c r="AR160" s="258"/>
    </row>
    <row r="161" spans="2:44" x14ac:dyDescent="0.35">
      <c r="B161" s="146" t="s">
        <v>145</v>
      </c>
      <c r="C161" s="27" t="s">
        <v>44</v>
      </c>
      <c r="D161" s="191">
        <v>0</v>
      </c>
      <c r="E161" s="191">
        <v>0</v>
      </c>
      <c r="F161" s="192">
        <v>0.45311701841498153</v>
      </c>
      <c r="G161" s="192">
        <v>0.40114171771248247</v>
      </c>
      <c r="H161" s="192">
        <v>0.30151535986158917</v>
      </c>
      <c r="I161" s="193">
        <v>0.15244529919433356</v>
      </c>
      <c r="J161" s="82">
        <v>0.41657802197802202</v>
      </c>
      <c r="K161" s="82">
        <v>0.4027311197916667</v>
      </c>
      <c r="L161" s="82">
        <v>0.39694471892498129</v>
      </c>
      <c r="M161" s="82">
        <v>0.39090685606246844</v>
      </c>
      <c r="N161" s="82">
        <v>0.3637327961121482</v>
      </c>
      <c r="O161" s="82">
        <v>0.39562796752190521</v>
      </c>
      <c r="P161" s="82">
        <v>0.25155665232275248</v>
      </c>
      <c r="Q161" s="82">
        <v>0.23910710883939984</v>
      </c>
      <c r="R161" s="82">
        <v>0.23680075381019239</v>
      </c>
      <c r="S161" s="82">
        <v>0.21358664633463903</v>
      </c>
      <c r="T161" s="82">
        <v>0.10431035805732269</v>
      </c>
      <c r="U161" s="82">
        <v>0.13131838590938488</v>
      </c>
      <c r="V161" s="82">
        <v>0.11852643615430256</v>
      </c>
      <c r="W161" s="82">
        <f t="shared" si="16"/>
        <v>0.11259901012595135</v>
      </c>
      <c r="X161" s="316">
        <f t="shared" si="17"/>
        <v>0.10993993106759344</v>
      </c>
      <c r="Y161" s="258"/>
      <c r="Z161" s="258"/>
      <c r="AA161" s="258"/>
      <c r="AB161" s="258"/>
      <c r="AC161" s="258"/>
      <c r="AD161" s="258"/>
      <c r="AE161" s="258"/>
      <c r="AF161" s="258"/>
      <c r="AG161" s="258"/>
      <c r="AH161" s="258"/>
      <c r="AI161" s="258"/>
      <c r="AJ161" s="258"/>
      <c r="AK161" s="258"/>
      <c r="AL161" s="258"/>
      <c r="AM161" s="258"/>
      <c r="AN161" s="258"/>
      <c r="AO161" s="258"/>
      <c r="AP161" s="258"/>
      <c r="AQ161" s="258"/>
      <c r="AR161" s="258"/>
    </row>
    <row r="162" spans="2:44" x14ac:dyDescent="0.35">
      <c r="B162" s="146" t="s">
        <v>146</v>
      </c>
      <c r="C162" s="27" t="s">
        <v>44</v>
      </c>
      <c r="D162" s="191">
        <v>0</v>
      </c>
      <c r="E162" s="191">
        <v>0</v>
      </c>
      <c r="F162" s="192">
        <v>0.10725351843235939</v>
      </c>
      <c r="G162" s="192">
        <v>0.15516188742783057</v>
      </c>
      <c r="H162" s="192">
        <v>0.3893470085320842</v>
      </c>
      <c r="I162" s="193">
        <v>0.53856983712847428</v>
      </c>
      <c r="J162" s="82">
        <v>0.13441978021978021</v>
      </c>
      <c r="K162" s="82">
        <v>0.13871961805555555</v>
      </c>
      <c r="L162" s="82">
        <v>0.1387332341034076</v>
      </c>
      <c r="M162" s="82">
        <v>0.19969248510474719</v>
      </c>
      <c r="N162" s="82">
        <v>0.24342325741264989</v>
      </c>
      <c r="O162" s="82">
        <v>0.30372388561919578</v>
      </c>
      <c r="P162" s="82">
        <v>0.45800304505680606</v>
      </c>
      <c r="Q162" s="82">
        <v>0.48028352820882397</v>
      </c>
      <c r="R162" s="82">
        <v>0.50366915570066206</v>
      </c>
      <c r="S162" s="82">
        <v>0.56317101850234408</v>
      </c>
      <c r="T162" s="82">
        <v>0.57671204900489792</v>
      </c>
      <c r="U162" s="82">
        <v>0.49683883119904865</v>
      </c>
      <c r="V162" s="82">
        <v>0.45189971963739323</v>
      </c>
      <c r="W162" s="82">
        <f t="shared" si="16"/>
        <v>0.47692282412587184</v>
      </c>
      <c r="X162" s="316">
        <f t="shared" si="17"/>
        <v>0.46781966265548652</v>
      </c>
      <c r="Y162" s="258"/>
      <c r="Z162" s="258"/>
      <c r="AA162" s="258"/>
      <c r="AB162" s="258"/>
      <c r="AC162" s="258"/>
      <c r="AD162" s="258"/>
      <c r="AE162" s="258"/>
      <c r="AF162" s="258"/>
      <c r="AG162" s="258"/>
      <c r="AH162" s="258"/>
      <c r="AI162" s="258"/>
      <c r="AJ162" s="258"/>
      <c r="AK162" s="258"/>
      <c r="AL162" s="258"/>
      <c r="AM162" s="258"/>
      <c r="AN162" s="258"/>
      <c r="AO162" s="258"/>
      <c r="AP162" s="258"/>
      <c r="AQ162" s="258"/>
      <c r="AR162" s="258"/>
    </row>
    <row r="163" spans="2:44" x14ac:dyDescent="0.35">
      <c r="B163" s="146" t="s">
        <v>147</v>
      </c>
      <c r="C163" s="27" t="s">
        <v>44</v>
      </c>
      <c r="D163" s="191">
        <v>0</v>
      </c>
      <c r="E163" s="191">
        <v>0</v>
      </c>
      <c r="F163" s="192">
        <v>0.16378325633043286</v>
      </c>
      <c r="G163" s="192">
        <v>0.15516137588263926</v>
      </c>
      <c r="H163" s="192">
        <v>9.6700410852560897E-2</v>
      </c>
      <c r="I163" s="193">
        <v>0.16570647161928773</v>
      </c>
      <c r="J163" s="82">
        <v>0.15769780219780219</v>
      </c>
      <c r="K163" s="82">
        <v>0.15030490451388889</v>
      </c>
      <c r="L163" s="82">
        <v>0.16076811467310406</v>
      </c>
      <c r="M163" s="82">
        <v>0.1523030094444619</v>
      </c>
      <c r="N163" s="82">
        <v>0.13660949143803741</v>
      </c>
      <c r="O163" s="82">
        <v>9.8653680570106803E-2</v>
      </c>
      <c r="P163" s="82">
        <v>8.9975834289935316E-2</v>
      </c>
      <c r="Q163" s="82">
        <v>7.6981824524841799E-2</v>
      </c>
      <c r="R163" s="82">
        <v>7.6713506444757912E-2</v>
      </c>
      <c r="S163" s="82">
        <v>6.1481136754677174E-2</v>
      </c>
      <c r="T163" s="82">
        <v>0.2012763561283864</v>
      </c>
      <c r="U163" s="82">
        <v>0.22900735927210406</v>
      </c>
      <c r="V163" s="82">
        <v>0.27803066679800492</v>
      </c>
      <c r="W163" s="82">
        <f t="shared" si="16"/>
        <v>0.25823854653924361</v>
      </c>
      <c r="X163" s="316">
        <f t="shared" si="17"/>
        <v>0.27162189552952815</v>
      </c>
      <c r="Y163" s="258"/>
      <c r="Z163" s="258"/>
      <c r="AA163" s="258"/>
      <c r="AB163" s="258"/>
      <c r="AC163" s="258"/>
      <c r="AD163" s="258"/>
      <c r="AE163" s="258"/>
      <c r="AF163" s="258"/>
      <c r="AG163" s="258"/>
      <c r="AH163" s="258"/>
      <c r="AI163" s="258"/>
      <c r="AJ163" s="258"/>
      <c r="AK163" s="258"/>
      <c r="AL163" s="258"/>
      <c r="AM163" s="258"/>
      <c r="AN163" s="258"/>
      <c r="AO163" s="258"/>
      <c r="AP163" s="258"/>
      <c r="AQ163" s="258"/>
      <c r="AR163" s="258"/>
    </row>
    <row r="164" spans="2:44" x14ac:dyDescent="0.35">
      <c r="B164" s="146" t="s">
        <v>148</v>
      </c>
      <c r="C164" s="27" t="s">
        <v>44</v>
      </c>
      <c r="D164" s="191">
        <v>0</v>
      </c>
      <c r="E164" s="191">
        <v>0</v>
      </c>
      <c r="F164" s="192">
        <v>2.8565695755450586E-2</v>
      </c>
      <c r="G164" s="192">
        <v>9.2005750791040689E-2</v>
      </c>
      <c r="H164" s="192">
        <v>7.278900280037455E-2</v>
      </c>
      <c r="I164" s="193">
        <v>3.8859171488192436E-2</v>
      </c>
      <c r="J164" s="82">
        <v>4.8120879120879118E-2</v>
      </c>
      <c r="K164" s="82">
        <v>8.6510416666666673E-2</v>
      </c>
      <c r="L164" s="82">
        <v>6.3545718729023065E-2</v>
      </c>
      <c r="M164" s="82">
        <v>0.15664844521720478</v>
      </c>
      <c r="N164" s="82">
        <v>9.779303299231884E-2</v>
      </c>
      <c r="O164" s="82">
        <v>7.4489634076003286E-2</v>
      </c>
      <c r="P164" s="82">
        <v>6.1384177496219626E-2</v>
      </c>
      <c r="Q164" s="82">
        <v>6.61451651032713E-2</v>
      </c>
      <c r="R164" s="82">
        <v>5.5330416648549749E-2</v>
      </c>
      <c r="S164" s="82">
        <v>5.6690840132501634E-2</v>
      </c>
      <c r="T164" s="82">
        <v>2.3593464282214951E-2</v>
      </c>
      <c r="U164" s="82">
        <v>3.8297772410906726E-2</v>
      </c>
      <c r="V164" s="82">
        <v>3.8740757562859114E-2</v>
      </c>
      <c r="W164" s="82">
        <f t="shared" si="16"/>
        <v>3.686101726372102E-2</v>
      </c>
      <c r="X164" s="316">
        <f t="shared" si="17"/>
        <v>3.4832079249078225E-2</v>
      </c>
      <c r="Y164" s="258"/>
      <c r="Z164" s="258"/>
      <c r="AA164" s="258"/>
      <c r="AB164" s="258"/>
      <c r="AC164" s="258"/>
      <c r="AD164" s="258"/>
      <c r="AE164" s="258"/>
      <c r="AF164" s="258"/>
      <c r="AG164" s="258"/>
      <c r="AH164" s="258"/>
      <c r="AI164" s="258"/>
      <c r="AJ164" s="258"/>
      <c r="AK164" s="258"/>
      <c r="AL164" s="258"/>
      <c r="AM164" s="258"/>
      <c r="AN164" s="258"/>
      <c r="AO164" s="258"/>
      <c r="AP164" s="258"/>
      <c r="AQ164" s="258"/>
      <c r="AR164" s="258"/>
    </row>
    <row r="165" spans="2:44" x14ac:dyDescent="0.35">
      <c r="B165" s="146" t="s">
        <v>149</v>
      </c>
      <c r="C165" s="27" t="s">
        <v>44</v>
      </c>
      <c r="D165" s="194">
        <v>0</v>
      </c>
      <c r="E165" s="191">
        <v>0</v>
      </c>
      <c r="F165" s="82">
        <v>0</v>
      </c>
      <c r="G165" s="192">
        <v>0</v>
      </c>
      <c r="H165" s="82">
        <v>4.8018893251817626E-5</v>
      </c>
      <c r="I165" s="195">
        <v>1.4247512315334208E-3</v>
      </c>
      <c r="J165" s="82">
        <v>0</v>
      </c>
      <c r="K165" s="82">
        <v>0</v>
      </c>
      <c r="L165" s="82">
        <v>4.8989564180498402E-5</v>
      </c>
      <c r="M165" s="82">
        <v>-4.201511650255444E-5</v>
      </c>
      <c r="N165" s="82">
        <v>0</v>
      </c>
      <c r="O165" s="82">
        <v>0</v>
      </c>
      <c r="P165" s="82">
        <v>1.1731589418924826E-4</v>
      </c>
      <c r="Q165" s="82">
        <v>5.2788979497219407E-5</v>
      </c>
      <c r="R165" s="82">
        <v>1.6456574731837637E-3</v>
      </c>
      <c r="S165" s="82">
        <v>3.3877202275383496E-3</v>
      </c>
      <c r="T165" s="82">
        <v>9.2834485697657532E-4</v>
      </c>
      <c r="U165" s="82">
        <v>7.6786343580862988E-4</v>
      </c>
      <c r="V165" s="82">
        <v>4.2847821563770597E-4</v>
      </c>
      <c r="W165" s="82">
        <f t="shared" si="16"/>
        <v>1.0231390827090615E-2</v>
      </c>
      <c r="X165" s="316">
        <f t="shared" si="17"/>
        <v>5.0310092765876299E-3</v>
      </c>
      <c r="Y165" s="258"/>
      <c r="Z165" s="258"/>
      <c r="AA165" s="258"/>
      <c r="AB165" s="258"/>
      <c r="AC165" s="258"/>
      <c r="AD165" s="258"/>
      <c r="AE165" s="258"/>
      <c r="AF165" s="258"/>
      <c r="AG165" s="258"/>
      <c r="AH165" s="258"/>
      <c r="AI165" s="258"/>
      <c r="AJ165" s="258"/>
      <c r="AK165" s="258"/>
      <c r="AL165" s="258"/>
      <c r="AM165" s="258"/>
      <c r="AN165" s="258"/>
      <c r="AO165" s="258"/>
      <c r="AP165" s="258"/>
      <c r="AQ165" s="258"/>
      <c r="AR165" s="258"/>
    </row>
    <row r="166" spans="2:44" x14ac:dyDescent="0.35">
      <c r="B166" s="155" t="s">
        <v>140</v>
      </c>
      <c r="C166" s="44" t="s">
        <v>44</v>
      </c>
      <c r="D166" s="196">
        <v>0</v>
      </c>
      <c r="E166" s="197">
        <v>0</v>
      </c>
      <c r="F166" s="198">
        <v>-3.0765236220598926E-2</v>
      </c>
      <c r="G166" s="198">
        <v>-7.5333469915899412E-2</v>
      </c>
      <c r="H166" s="198">
        <v>-6.6910871841211708E-2</v>
      </c>
      <c r="I166" s="199">
        <v>-3.3360876754180535E-2</v>
      </c>
      <c r="J166" s="83">
        <v>-3.1245054945054945E-2</v>
      </c>
      <c r="K166" s="83">
        <v>-7.8159722222222228E-2</v>
      </c>
      <c r="L166" s="83">
        <v>-5.1077353479509834E-2</v>
      </c>
      <c r="M166" s="83">
        <v>-0.1296792101158098</v>
      </c>
      <c r="N166" s="83">
        <v>-8.2825948928978932E-2</v>
      </c>
      <c r="O166" s="83">
        <v>-7.4922961532215684E-2</v>
      </c>
      <c r="P166" s="83">
        <v>-5.4848590879234875E-2</v>
      </c>
      <c r="Q166" s="83">
        <v>-6.1786057741962871E-2</v>
      </c>
      <c r="R166" s="83">
        <v>-4.6907842631114589E-2</v>
      </c>
      <c r="S166" s="83">
        <v>-4.7308305362192667E-2</v>
      </c>
      <c r="T166" s="83">
        <v>-2.178139745177364E-2</v>
      </c>
      <c r="U166" s="83">
        <v>-3.2154986378079904E-2</v>
      </c>
      <c r="V166" s="83">
        <v>-3.2917980370759679E-2</v>
      </c>
      <c r="W166" s="83">
        <f t="shared" si="16"/>
        <v>-2.9420698384028453E-2</v>
      </c>
      <c r="X166" s="317">
        <f t="shared" si="17"/>
        <v>-1.8748352055132179E-2</v>
      </c>
      <c r="Y166" s="258"/>
      <c r="Z166" s="258"/>
      <c r="AA166" s="258"/>
      <c r="AB166" s="258"/>
      <c r="AC166" s="258"/>
      <c r="AD166" s="258"/>
      <c r="AE166" s="258"/>
      <c r="AF166" s="258"/>
      <c r="AG166" s="258"/>
      <c r="AH166" s="258"/>
      <c r="AI166" s="258"/>
      <c r="AJ166" s="258"/>
      <c r="AK166" s="258"/>
      <c r="AL166" s="258"/>
      <c r="AM166" s="258"/>
      <c r="AN166" s="258"/>
      <c r="AO166" s="258"/>
      <c r="AP166" s="258"/>
      <c r="AQ166" s="258"/>
      <c r="AR166" s="258"/>
    </row>
    <row r="167" spans="2:44" x14ac:dyDescent="0.35">
      <c r="B167" s="237" t="s">
        <v>152</v>
      </c>
      <c r="C167" s="240"/>
      <c r="D167" s="239"/>
      <c r="E167" s="239"/>
      <c r="F167" s="239"/>
      <c r="G167" s="239"/>
      <c r="H167" s="239"/>
      <c r="I167" s="241"/>
      <c r="J167" s="239"/>
      <c r="K167" s="239"/>
      <c r="L167" s="239"/>
      <c r="M167" s="239"/>
      <c r="N167" s="239"/>
      <c r="O167" s="239"/>
      <c r="P167" s="239"/>
      <c r="Q167" s="239"/>
      <c r="R167" s="239"/>
      <c r="S167" s="239"/>
      <c r="T167" s="239"/>
      <c r="U167" s="239"/>
      <c r="V167" s="239"/>
      <c r="W167" s="239"/>
      <c r="X167" s="240"/>
      <c r="Y167" s="258"/>
      <c r="Z167" s="258"/>
      <c r="AA167" s="258"/>
      <c r="AB167" s="258"/>
      <c r="AC167" s="258"/>
      <c r="AD167" s="258"/>
      <c r="AE167" s="258"/>
      <c r="AF167" s="258"/>
      <c r="AG167" s="258"/>
      <c r="AH167" s="258"/>
      <c r="AI167" s="258"/>
      <c r="AJ167" s="258"/>
      <c r="AK167" s="258"/>
      <c r="AL167" s="258"/>
      <c r="AM167" s="258"/>
      <c r="AN167" s="258"/>
      <c r="AO167" s="258"/>
      <c r="AP167" s="258"/>
      <c r="AQ167" s="159"/>
    </row>
    <row r="168" spans="2:44" x14ac:dyDescent="0.35">
      <c r="B168" s="146" t="s">
        <v>61</v>
      </c>
      <c r="C168" s="27" t="s">
        <v>22</v>
      </c>
      <c r="D168" s="200">
        <v>0</v>
      </c>
      <c r="E168" s="200">
        <v>0</v>
      </c>
      <c r="F168" s="76">
        <v>3423.8969999999999</v>
      </c>
      <c r="G168" s="76">
        <v>3909.6329999999998</v>
      </c>
      <c r="H168" s="76">
        <v>5363.9650000000001</v>
      </c>
      <c r="I168" s="84">
        <v>9363.4950000000008</v>
      </c>
      <c r="J168" s="76">
        <v>910</v>
      </c>
      <c r="K168" s="76">
        <v>921.6</v>
      </c>
      <c r="L168" s="76">
        <v>959.38800000000003</v>
      </c>
      <c r="M168" s="76">
        <v>1118.6449999999998</v>
      </c>
      <c r="N168" s="76">
        <v>1047.3649999999998</v>
      </c>
      <c r="O168" s="76">
        <v>1241.55530024</v>
      </c>
      <c r="P168" s="76">
        <v>1466.12769976</v>
      </c>
      <c r="Q168" s="76">
        <v>1608.9170000000001</v>
      </c>
      <c r="R168" s="76">
        <v>1739.2380000000001</v>
      </c>
      <c r="S168" s="76">
        <v>1992.499</v>
      </c>
      <c r="T168" s="76">
        <v>3139.433</v>
      </c>
      <c r="U168" s="76">
        <v>2492.3250000000007</v>
      </c>
      <c r="V168" s="250">
        <v>2513.2440000000001</v>
      </c>
      <c r="W168" s="250">
        <v>2759.2769999999996</v>
      </c>
      <c r="X168" s="301">
        <v>3050.3159999999993</v>
      </c>
      <c r="Y168" s="258"/>
      <c r="Z168" s="258"/>
      <c r="AA168" s="258"/>
      <c r="AB168" s="258"/>
      <c r="AC168" s="258"/>
      <c r="AD168" s="258"/>
      <c r="AE168" s="258"/>
      <c r="AF168" s="258"/>
      <c r="AG168" s="258"/>
      <c r="AH168" s="258"/>
      <c r="AI168" s="258"/>
      <c r="AJ168" s="258"/>
      <c r="AK168" s="258"/>
      <c r="AL168" s="258"/>
      <c r="AM168" s="258"/>
      <c r="AN168" s="258"/>
      <c r="AO168" s="258"/>
      <c r="AP168" s="258"/>
      <c r="AQ168" s="258"/>
      <c r="AR168" s="258"/>
    </row>
    <row r="169" spans="2:44" x14ac:dyDescent="0.35">
      <c r="B169" s="146" t="s">
        <v>153</v>
      </c>
      <c r="C169" s="27" t="s">
        <v>22</v>
      </c>
      <c r="D169" s="200">
        <v>0</v>
      </c>
      <c r="E169" s="200">
        <v>0</v>
      </c>
      <c r="F169" s="76">
        <v>0</v>
      </c>
      <c r="G169" s="76">
        <v>0</v>
      </c>
      <c r="H169" s="76">
        <v>0</v>
      </c>
      <c r="I169" s="84">
        <v>3.1459999999999999</v>
      </c>
      <c r="J169" s="76">
        <v>0</v>
      </c>
      <c r="K169" s="76">
        <v>0</v>
      </c>
      <c r="L169" s="76">
        <v>0</v>
      </c>
      <c r="M169" s="76">
        <v>0</v>
      </c>
      <c r="N169" s="76">
        <v>0</v>
      </c>
      <c r="O169" s="76">
        <v>0</v>
      </c>
      <c r="P169" s="76">
        <v>0</v>
      </c>
      <c r="Q169" s="76">
        <v>0</v>
      </c>
      <c r="R169" s="76">
        <v>0</v>
      </c>
      <c r="S169" s="76">
        <v>0</v>
      </c>
      <c r="T169" s="76">
        <v>2.6349999999999998</v>
      </c>
      <c r="U169" s="76">
        <v>0.51100000000000012</v>
      </c>
      <c r="V169" s="250">
        <v>0.28000000000000003</v>
      </c>
      <c r="W169" s="250">
        <v>0.40300000000000002</v>
      </c>
      <c r="X169" s="302">
        <v>1.177</v>
      </c>
      <c r="Y169" s="258"/>
      <c r="Z169" s="258"/>
      <c r="AA169" s="258"/>
      <c r="AB169" s="258"/>
      <c r="AC169" s="258"/>
      <c r="AD169" s="258"/>
      <c r="AE169" s="258"/>
      <c r="AF169" s="258"/>
      <c r="AG169" s="258"/>
      <c r="AH169" s="258"/>
      <c r="AI169" s="258"/>
      <c r="AJ169" s="258"/>
      <c r="AK169" s="258"/>
      <c r="AL169" s="258"/>
      <c r="AM169" s="258"/>
      <c r="AN169" s="258"/>
      <c r="AO169" s="258"/>
      <c r="AP169" s="258"/>
      <c r="AQ169" s="258"/>
      <c r="AR169" s="258"/>
    </row>
    <row r="170" spans="2:44" x14ac:dyDescent="0.35">
      <c r="B170" s="146" t="s">
        <v>154</v>
      </c>
      <c r="C170" s="27" t="s">
        <v>22</v>
      </c>
      <c r="D170" s="200">
        <v>0</v>
      </c>
      <c r="E170" s="200">
        <v>0</v>
      </c>
      <c r="F170" s="76">
        <v>0</v>
      </c>
      <c r="G170" s="76">
        <v>0</v>
      </c>
      <c r="H170" s="76">
        <v>133.87100000000001</v>
      </c>
      <c r="I170" s="84">
        <v>303.827</v>
      </c>
      <c r="J170" s="76">
        <v>0</v>
      </c>
      <c r="K170" s="76">
        <v>0</v>
      </c>
      <c r="L170" s="76">
        <v>0</v>
      </c>
      <c r="M170" s="76">
        <v>0</v>
      </c>
      <c r="N170" s="76">
        <v>0</v>
      </c>
      <c r="O170" s="76">
        <v>0</v>
      </c>
      <c r="P170" s="76">
        <v>0</v>
      </c>
      <c r="Q170" s="76">
        <v>133.87100000000001</v>
      </c>
      <c r="R170" s="76">
        <v>77.665000000000006</v>
      </c>
      <c r="S170" s="76">
        <v>63.335999999999999</v>
      </c>
      <c r="T170" s="76">
        <v>76.258999999999972</v>
      </c>
      <c r="U170" s="76">
        <v>86.567000000000007</v>
      </c>
      <c r="V170" s="250">
        <v>142.291</v>
      </c>
      <c r="W170" s="250">
        <v>157.47699999999998</v>
      </c>
      <c r="X170" s="301">
        <v>175.24600000000004</v>
      </c>
      <c r="Y170" s="258"/>
      <c r="Z170" s="258"/>
      <c r="AA170" s="258"/>
      <c r="AB170" s="258"/>
      <c r="AC170" s="258"/>
      <c r="AD170" s="258"/>
      <c r="AE170" s="258"/>
      <c r="AF170" s="258"/>
      <c r="AG170" s="258"/>
      <c r="AH170" s="258"/>
      <c r="AI170" s="258"/>
      <c r="AJ170" s="258"/>
      <c r="AK170" s="258"/>
      <c r="AL170" s="258"/>
      <c r="AM170" s="258"/>
      <c r="AN170" s="258"/>
      <c r="AO170" s="258"/>
      <c r="AP170" s="258"/>
      <c r="AQ170" s="258"/>
      <c r="AR170" s="258"/>
    </row>
    <row r="171" spans="2:44" x14ac:dyDescent="0.35">
      <c r="B171" s="146" t="s">
        <v>155</v>
      </c>
      <c r="C171" s="27" t="s">
        <v>22</v>
      </c>
      <c r="D171" s="200">
        <v>0</v>
      </c>
      <c r="E171" s="200">
        <v>0</v>
      </c>
      <c r="F171" s="76">
        <v>0</v>
      </c>
      <c r="G171" s="76">
        <v>0</v>
      </c>
      <c r="H171" s="76">
        <v>0</v>
      </c>
      <c r="I171" s="84">
        <v>261.685</v>
      </c>
      <c r="J171" s="76">
        <v>0</v>
      </c>
      <c r="K171" s="76">
        <v>0</v>
      </c>
      <c r="L171" s="76">
        <v>0</v>
      </c>
      <c r="M171" s="76">
        <v>0</v>
      </c>
      <c r="N171" s="76">
        <v>0</v>
      </c>
      <c r="O171" s="76">
        <v>0</v>
      </c>
      <c r="P171" s="76">
        <v>0</v>
      </c>
      <c r="Q171" s="76">
        <v>0</v>
      </c>
      <c r="R171" s="76">
        <v>0</v>
      </c>
      <c r="S171" s="76">
        <v>4.1189999999999998</v>
      </c>
      <c r="T171" s="76">
        <v>163.089</v>
      </c>
      <c r="U171" s="76">
        <v>94.477000000000004</v>
      </c>
      <c r="V171" s="250">
        <v>220.762</v>
      </c>
      <c r="W171" s="250">
        <v>185.44900000000001</v>
      </c>
      <c r="X171" s="301">
        <v>225.88099999999997</v>
      </c>
      <c r="Y171" s="258"/>
      <c r="Z171" s="258"/>
      <c r="AA171" s="258"/>
      <c r="AB171" s="258"/>
      <c r="AC171" s="258"/>
      <c r="AD171" s="258"/>
      <c r="AE171" s="258"/>
      <c r="AF171" s="258"/>
      <c r="AG171" s="258"/>
      <c r="AH171" s="258"/>
      <c r="AI171" s="258"/>
      <c r="AJ171" s="258"/>
      <c r="AK171" s="258"/>
      <c r="AL171" s="258"/>
      <c r="AM171" s="258"/>
      <c r="AN171" s="258"/>
      <c r="AO171" s="258"/>
      <c r="AP171" s="258"/>
      <c r="AQ171" s="258"/>
      <c r="AR171" s="258"/>
    </row>
    <row r="172" spans="2:44" x14ac:dyDescent="0.35">
      <c r="B172" s="146" t="s">
        <v>156</v>
      </c>
      <c r="C172" s="27" t="s">
        <v>22</v>
      </c>
      <c r="D172" s="200">
        <v>0</v>
      </c>
      <c r="E172" s="200">
        <v>0</v>
      </c>
      <c r="F172" s="76">
        <v>0</v>
      </c>
      <c r="G172" s="76">
        <v>0</v>
      </c>
      <c r="H172" s="76">
        <v>0</v>
      </c>
      <c r="I172" s="84">
        <v>1378.1780000000001</v>
      </c>
      <c r="J172" s="76">
        <v>0</v>
      </c>
      <c r="K172" s="76">
        <v>0</v>
      </c>
      <c r="L172" s="76">
        <v>0</v>
      </c>
      <c r="M172" s="76">
        <v>0</v>
      </c>
      <c r="N172" s="76">
        <v>0</v>
      </c>
      <c r="O172" s="76">
        <v>0</v>
      </c>
      <c r="P172" s="76">
        <v>0</v>
      </c>
      <c r="Q172" s="76">
        <v>0</v>
      </c>
      <c r="R172" s="76">
        <v>0</v>
      </c>
      <c r="S172" s="76">
        <v>0</v>
      </c>
      <c r="T172" s="76">
        <v>671.53200000000004</v>
      </c>
      <c r="U172" s="76">
        <v>706.64600000000007</v>
      </c>
      <c r="V172" s="250">
        <v>823.72299999999996</v>
      </c>
      <c r="W172" s="250">
        <v>885.21500000000015</v>
      </c>
      <c r="X172" s="301">
        <v>950.33300000000008</v>
      </c>
      <c r="Y172" s="258"/>
      <c r="Z172" s="258"/>
      <c r="AA172" s="258"/>
      <c r="AB172" s="258"/>
      <c r="AC172" s="258"/>
      <c r="AD172" s="258"/>
      <c r="AE172" s="258"/>
      <c r="AF172" s="258"/>
      <c r="AG172" s="258"/>
      <c r="AH172" s="258"/>
      <c r="AI172" s="258"/>
      <c r="AJ172" s="258"/>
      <c r="AK172" s="258"/>
      <c r="AL172" s="258"/>
      <c r="AM172" s="258"/>
      <c r="AN172" s="258"/>
      <c r="AO172" s="258"/>
      <c r="AP172" s="258"/>
      <c r="AQ172" s="258"/>
      <c r="AR172" s="258"/>
    </row>
    <row r="173" spans="2:44" x14ac:dyDescent="0.35">
      <c r="B173" s="146" t="s">
        <v>157</v>
      </c>
      <c r="C173" s="27" t="s">
        <v>22</v>
      </c>
      <c r="D173" s="200">
        <v>0</v>
      </c>
      <c r="E173" s="200">
        <v>0</v>
      </c>
      <c r="F173" s="76">
        <v>0</v>
      </c>
      <c r="G173" s="76">
        <v>0</v>
      </c>
      <c r="H173" s="76">
        <v>0</v>
      </c>
      <c r="I173" s="84">
        <v>368.19900000000001</v>
      </c>
      <c r="J173" s="76">
        <v>0</v>
      </c>
      <c r="K173" s="76">
        <v>0</v>
      </c>
      <c r="L173" s="76">
        <v>0</v>
      </c>
      <c r="M173" s="76">
        <v>0</v>
      </c>
      <c r="N173" s="76">
        <v>0</v>
      </c>
      <c r="O173" s="76">
        <v>0</v>
      </c>
      <c r="P173" s="76">
        <v>0</v>
      </c>
      <c r="Q173" s="76">
        <v>0</v>
      </c>
      <c r="R173" s="76">
        <v>0</v>
      </c>
      <c r="S173" s="76">
        <v>0</v>
      </c>
      <c r="T173" s="76">
        <v>182.547</v>
      </c>
      <c r="U173" s="76">
        <v>185.65200000000002</v>
      </c>
      <c r="V173" s="250">
        <v>187.87899999999999</v>
      </c>
      <c r="W173" s="250">
        <v>193.31800000000001</v>
      </c>
      <c r="X173" s="301">
        <v>254.36199999999999</v>
      </c>
      <c r="Y173" s="258"/>
      <c r="Z173" s="258"/>
      <c r="AA173" s="258"/>
      <c r="AB173" s="258"/>
      <c r="AC173" s="258"/>
      <c r="AD173" s="258"/>
      <c r="AE173" s="258"/>
      <c r="AF173" s="258"/>
      <c r="AG173" s="258"/>
      <c r="AH173" s="258"/>
      <c r="AI173" s="258"/>
      <c r="AJ173" s="258"/>
      <c r="AK173" s="258"/>
      <c r="AL173" s="258"/>
      <c r="AM173" s="258"/>
      <c r="AN173" s="258"/>
      <c r="AO173" s="258"/>
      <c r="AP173" s="258"/>
      <c r="AQ173" s="258"/>
      <c r="AR173" s="258"/>
    </row>
    <row r="174" spans="2:44" x14ac:dyDescent="0.35">
      <c r="B174" s="146" t="s">
        <v>133</v>
      </c>
      <c r="C174" s="27" t="s">
        <v>22</v>
      </c>
      <c r="D174" s="200">
        <v>0</v>
      </c>
      <c r="E174" s="200">
        <v>0</v>
      </c>
      <c r="F174" s="76">
        <v>0</v>
      </c>
      <c r="G174" s="76">
        <v>0</v>
      </c>
      <c r="H174" s="76">
        <v>0</v>
      </c>
      <c r="I174" s="84">
        <v>0</v>
      </c>
      <c r="J174" s="76">
        <v>0</v>
      </c>
      <c r="K174" s="76">
        <v>0</v>
      </c>
      <c r="L174" s="76">
        <v>0</v>
      </c>
      <c r="M174" s="76">
        <v>0</v>
      </c>
      <c r="N174" s="76">
        <v>0</v>
      </c>
      <c r="O174" s="76">
        <v>0</v>
      </c>
      <c r="P174" s="76">
        <v>0</v>
      </c>
      <c r="Q174" s="76">
        <v>0</v>
      </c>
      <c r="R174" s="76">
        <v>0</v>
      </c>
      <c r="S174" s="76">
        <v>0</v>
      </c>
      <c r="T174" s="76">
        <v>0</v>
      </c>
      <c r="U174" s="76">
        <v>0</v>
      </c>
      <c r="V174" s="76">
        <v>0</v>
      </c>
      <c r="W174" s="76">
        <v>0</v>
      </c>
      <c r="X174" s="301">
        <v>0</v>
      </c>
      <c r="Y174" s="258"/>
      <c r="Z174" s="258"/>
      <c r="AA174" s="258"/>
      <c r="AB174" s="258"/>
      <c r="AC174" s="258"/>
      <c r="AD174" s="258"/>
      <c r="AE174" s="258"/>
      <c r="AF174" s="258"/>
      <c r="AG174" s="258"/>
      <c r="AH174" s="258"/>
      <c r="AI174" s="258"/>
      <c r="AJ174" s="258"/>
      <c r="AK174" s="258"/>
      <c r="AL174" s="258"/>
      <c r="AM174" s="258"/>
      <c r="AN174" s="258"/>
      <c r="AO174" s="258"/>
      <c r="AP174" s="258"/>
      <c r="AQ174" s="258"/>
      <c r="AR174" s="258"/>
    </row>
    <row r="175" spans="2:44" x14ac:dyDescent="0.35">
      <c r="B175" s="155" t="s">
        <v>140</v>
      </c>
      <c r="C175" s="144" t="s">
        <v>22</v>
      </c>
      <c r="D175" s="201">
        <v>0</v>
      </c>
      <c r="E175" s="202">
        <v>0</v>
      </c>
      <c r="F175" s="85">
        <v>0</v>
      </c>
      <c r="G175" s="85">
        <v>0</v>
      </c>
      <c r="H175" s="85">
        <v>0</v>
      </c>
      <c r="I175" s="86">
        <v>0</v>
      </c>
      <c r="J175" s="85">
        <v>0</v>
      </c>
      <c r="K175" s="85">
        <v>0</v>
      </c>
      <c r="L175" s="85">
        <v>0</v>
      </c>
      <c r="M175" s="85">
        <v>0</v>
      </c>
      <c r="N175" s="85">
        <v>0</v>
      </c>
      <c r="O175" s="85">
        <v>0</v>
      </c>
      <c r="P175" s="85">
        <v>0</v>
      </c>
      <c r="Q175" s="85">
        <v>0</v>
      </c>
      <c r="R175" s="85">
        <v>0</v>
      </c>
      <c r="S175" s="85">
        <v>0</v>
      </c>
      <c r="T175" s="85">
        <v>0</v>
      </c>
      <c r="U175" s="85">
        <v>0</v>
      </c>
      <c r="V175" s="85">
        <v>0</v>
      </c>
      <c r="W175" s="85">
        <v>0</v>
      </c>
      <c r="X175" s="303">
        <v>0</v>
      </c>
      <c r="Y175" s="258"/>
      <c r="Z175" s="258"/>
      <c r="AA175" s="258"/>
      <c r="AB175" s="258"/>
      <c r="AC175" s="258"/>
      <c r="AD175" s="258"/>
      <c r="AE175" s="258"/>
      <c r="AF175" s="258"/>
      <c r="AG175" s="258"/>
      <c r="AH175" s="258"/>
      <c r="AI175" s="258"/>
      <c r="AJ175" s="258"/>
      <c r="AK175" s="258"/>
      <c r="AL175" s="258"/>
      <c r="AM175" s="258"/>
      <c r="AN175" s="258"/>
      <c r="AO175" s="258"/>
      <c r="AP175" s="258"/>
      <c r="AQ175" s="258"/>
      <c r="AR175" s="258"/>
    </row>
    <row r="176" spans="2:44" x14ac:dyDescent="0.35">
      <c r="B176" s="187" t="s">
        <v>150</v>
      </c>
      <c r="C176" s="188" t="s">
        <v>22</v>
      </c>
      <c r="D176" s="203">
        <f t="shared" ref="D176:U176" si="18">SUM(D168:D175)</f>
        <v>0</v>
      </c>
      <c r="E176" s="204">
        <f t="shared" si="18"/>
        <v>0</v>
      </c>
      <c r="F176" s="87">
        <f t="shared" si="18"/>
        <v>3423.8969999999999</v>
      </c>
      <c r="G176" s="87">
        <f t="shared" si="18"/>
        <v>3909.6329999999998</v>
      </c>
      <c r="H176" s="87">
        <f t="shared" si="18"/>
        <v>5497.8360000000002</v>
      </c>
      <c r="I176" s="88">
        <f t="shared" si="18"/>
        <v>11678.53</v>
      </c>
      <c r="J176" s="87">
        <f t="shared" si="18"/>
        <v>910</v>
      </c>
      <c r="K176" s="87">
        <f t="shared" si="18"/>
        <v>921.6</v>
      </c>
      <c r="L176" s="87">
        <f t="shared" si="18"/>
        <v>959.38800000000003</v>
      </c>
      <c r="M176" s="87">
        <f t="shared" si="18"/>
        <v>1118.6449999999998</v>
      </c>
      <c r="N176" s="87">
        <f t="shared" si="18"/>
        <v>1047.3649999999998</v>
      </c>
      <c r="O176" s="87">
        <f t="shared" si="18"/>
        <v>1241.55530024</v>
      </c>
      <c r="P176" s="87">
        <f t="shared" si="18"/>
        <v>1466.12769976</v>
      </c>
      <c r="Q176" s="87">
        <f t="shared" si="18"/>
        <v>1742.7880000000002</v>
      </c>
      <c r="R176" s="87">
        <f t="shared" si="18"/>
        <v>1816.903</v>
      </c>
      <c r="S176" s="87">
        <f t="shared" si="18"/>
        <v>2059.9540000000002</v>
      </c>
      <c r="T176" s="87">
        <f t="shared" si="18"/>
        <v>4235.4949999999999</v>
      </c>
      <c r="U176" s="87">
        <f t="shared" si="18"/>
        <v>3566.1780000000008</v>
      </c>
      <c r="V176" s="261">
        <f>SUM(V168:V175)</f>
        <v>3888.1790000000005</v>
      </c>
      <c r="W176" s="261">
        <f>SUM(W168:W175)</f>
        <v>4181.1389999999992</v>
      </c>
      <c r="X176" s="304">
        <v>4657.3149999999996</v>
      </c>
      <c r="Y176" s="258"/>
      <c r="Z176" s="258"/>
      <c r="AA176" s="258"/>
      <c r="AB176" s="258"/>
      <c r="AC176" s="258"/>
      <c r="AD176" s="258"/>
      <c r="AE176" s="258"/>
      <c r="AF176" s="258"/>
      <c r="AG176" s="258"/>
      <c r="AH176" s="258"/>
      <c r="AI176" s="258"/>
      <c r="AJ176" s="258"/>
      <c r="AK176" s="258"/>
      <c r="AL176" s="258"/>
      <c r="AM176" s="258"/>
      <c r="AN176" s="258"/>
      <c r="AO176" s="258"/>
      <c r="AP176" s="258"/>
      <c r="AQ176" s="258"/>
      <c r="AR176" s="258"/>
    </row>
    <row r="177" spans="2:44" x14ac:dyDescent="0.35">
      <c r="B177" s="237" t="s">
        <v>158</v>
      </c>
      <c r="C177" s="240"/>
      <c r="D177" s="239"/>
      <c r="E177" s="239"/>
      <c r="F177" s="239"/>
      <c r="G177" s="239"/>
      <c r="H177" s="239"/>
      <c r="I177" s="241"/>
      <c r="J177" s="239"/>
      <c r="K177" s="239"/>
      <c r="L177" s="239"/>
      <c r="M177" s="239"/>
      <c r="N177" s="239"/>
      <c r="O177" s="239"/>
      <c r="P177" s="239"/>
      <c r="Q177" s="239"/>
      <c r="R177" s="239"/>
      <c r="S177" s="239"/>
      <c r="T177" s="239"/>
      <c r="U177" s="239"/>
      <c r="V177" s="239"/>
      <c r="W177" s="239"/>
      <c r="X177" s="240"/>
      <c r="Y177" s="258"/>
      <c r="Z177" s="258"/>
      <c r="AA177" s="258"/>
      <c r="AB177" s="258"/>
      <c r="AC177" s="258"/>
      <c r="AD177" s="258"/>
      <c r="AE177" s="258"/>
      <c r="AF177" s="258"/>
      <c r="AG177" s="258"/>
      <c r="AH177" s="258"/>
      <c r="AI177" s="258"/>
      <c r="AJ177" s="258"/>
      <c r="AK177" s="258"/>
      <c r="AL177" s="258"/>
      <c r="AM177" s="258"/>
      <c r="AN177" s="258"/>
      <c r="AO177" s="258"/>
      <c r="AP177" s="258"/>
      <c r="AQ177" s="159"/>
    </row>
    <row r="178" spans="2:44" x14ac:dyDescent="0.35">
      <c r="B178" s="146" t="s">
        <v>144</v>
      </c>
      <c r="C178" s="27" t="s">
        <v>22</v>
      </c>
      <c r="D178" s="55">
        <v>0</v>
      </c>
      <c r="E178" s="55">
        <v>0</v>
      </c>
      <c r="F178" s="89">
        <v>751.22500000000002</v>
      </c>
      <c r="G178" s="89">
        <v>623.95899999999995</v>
      </c>
      <c r="H178" s="89">
        <v>740.58100000000002</v>
      </c>
      <c r="I178" s="90">
        <v>938.36400000000003</v>
      </c>
      <c r="J178" s="89">
        <v>151.83799999999999</v>
      </c>
      <c r="K178" s="89">
        <v>155.08000000000001</v>
      </c>
      <c r="L178" s="89">
        <v>158.62300000000002</v>
      </c>
      <c r="M178" s="89">
        <v>158.41799999999989</v>
      </c>
      <c r="N178" s="89">
        <v>153.78700000000001</v>
      </c>
      <c r="O178" s="89">
        <v>161.18699999999998</v>
      </c>
      <c r="P178" s="89">
        <v>186.67200000000005</v>
      </c>
      <c r="Q178" s="89">
        <v>238.93499999999995</v>
      </c>
      <c r="R178" s="89">
        <v>218.66900000000001</v>
      </c>
      <c r="S178" s="89">
        <v>206.73799999999997</v>
      </c>
      <c r="T178" s="89">
        <v>276.012</v>
      </c>
      <c r="U178" s="89">
        <v>236.94500000000005</v>
      </c>
      <c r="V178" s="251">
        <v>303.82400000000001</v>
      </c>
      <c r="W178" s="251">
        <v>288.55500000000001</v>
      </c>
      <c r="X178" s="91">
        <v>330.41400000000004</v>
      </c>
      <c r="Y178" s="258"/>
      <c r="Z178" s="258"/>
      <c r="AA178" s="258"/>
      <c r="AB178" s="258"/>
      <c r="AC178" s="258"/>
      <c r="AD178" s="258"/>
      <c r="AE178" s="258"/>
      <c r="AF178" s="258"/>
      <c r="AG178" s="258"/>
      <c r="AH178" s="258"/>
      <c r="AI178" s="258"/>
      <c r="AJ178" s="258"/>
      <c r="AK178" s="258"/>
      <c r="AL178" s="258"/>
      <c r="AM178" s="258"/>
      <c r="AN178" s="258"/>
      <c r="AO178" s="258"/>
      <c r="AP178" s="258"/>
      <c r="AQ178" s="258"/>
      <c r="AR178" s="258"/>
    </row>
    <row r="179" spans="2:44" x14ac:dyDescent="0.35">
      <c r="B179" s="146" t="s">
        <v>145</v>
      </c>
      <c r="C179" s="27" t="s">
        <v>22</v>
      </c>
      <c r="D179" s="55">
        <v>0</v>
      </c>
      <c r="E179" s="55">
        <v>0</v>
      </c>
      <c r="F179" s="89">
        <v>971.38900000000001</v>
      </c>
      <c r="G179" s="89">
        <v>903.55200000000002</v>
      </c>
      <c r="H179" s="89">
        <v>1208.057</v>
      </c>
      <c r="I179" s="90">
        <v>1042.845</v>
      </c>
      <c r="J179" s="89">
        <v>230.08099999999999</v>
      </c>
      <c r="K179" s="89">
        <v>210.82300000000001</v>
      </c>
      <c r="L179" s="89">
        <v>217.86900000000006</v>
      </c>
      <c r="M179" s="89">
        <v>244.779</v>
      </c>
      <c r="N179" s="89">
        <v>215.88200000000001</v>
      </c>
      <c r="O179" s="89">
        <v>364.59999999999997</v>
      </c>
      <c r="P179" s="89">
        <v>242.35900000000009</v>
      </c>
      <c r="Q179" s="89">
        <v>385.21599999999989</v>
      </c>
      <c r="R179" s="89">
        <v>269.625</v>
      </c>
      <c r="S179" s="89">
        <v>269.53800000000001</v>
      </c>
      <c r="T179" s="89">
        <v>336.64299999999997</v>
      </c>
      <c r="U179" s="89">
        <v>167.03899999999999</v>
      </c>
      <c r="V179" s="251">
        <v>269.69200000000001</v>
      </c>
      <c r="W179" s="251">
        <v>266.41899999999998</v>
      </c>
      <c r="X179" s="91">
        <v>305.04399999999998</v>
      </c>
      <c r="Y179" s="258"/>
      <c r="Z179" s="258"/>
      <c r="AA179" s="258"/>
      <c r="AB179" s="258"/>
      <c r="AC179" s="258"/>
      <c r="AD179" s="258"/>
      <c r="AE179" s="258"/>
      <c r="AF179" s="258"/>
      <c r="AG179" s="258"/>
      <c r="AH179" s="258"/>
      <c r="AI179" s="258"/>
      <c r="AJ179" s="258"/>
      <c r="AK179" s="258"/>
      <c r="AL179" s="258"/>
      <c r="AM179" s="258"/>
      <c r="AN179" s="258"/>
      <c r="AO179" s="258"/>
      <c r="AP179" s="258"/>
      <c r="AQ179" s="258"/>
      <c r="AR179" s="258"/>
    </row>
    <row r="180" spans="2:44" x14ac:dyDescent="0.35">
      <c r="B180" s="146" t="s">
        <v>146</v>
      </c>
      <c r="C180" s="27" t="s">
        <v>22</v>
      </c>
      <c r="D180" s="55">
        <v>0</v>
      </c>
      <c r="E180" s="55">
        <v>0</v>
      </c>
      <c r="F180" s="89">
        <v>172.89699999999999</v>
      </c>
      <c r="G180" s="89">
        <v>180.071</v>
      </c>
      <c r="H180" s="89">
        <v>625.21600000000001</v>
      </c>
      <c r="I180" s="90">
        <v>811.24300000000005</v>
      </c>
      <c r="J180" s="89">
        <v>35.225999999999999</v>
      </c>
      <c r="K180" s="89">
        <v>15.829000000000001</v>
      </c>
      <c r="L180" s="89">
        <v>22.973000000000006</v>
      </c>
      <c r="M180" s="89">
        <v>106.04299999999999</v>
      </c>
      <c r="N180" s="89">
        <v>111.43300000000001</v>
      </c>
      <c r="O180" s="89">
        <v>143.48399999999998</v>
      </c>
      <c r="P180" s="89">
        <v>206.49100000000004</v>
      </c>
      <c r="Q180" s="89">
        <v>163.80799999999999</v>
      </c>
      <c r="R180" s="89">
        <v>207.23</v>
      </c>
      <c r="S180" s="89">
        <v>220.69200000000004</v>
      </c>
      <c r="T180" s="89">
        <v>375.87400000000002</v>
      </c>
      <c r="U180" s="89">
        <v>7.4470000000000027</v>
      </c>
      <c r="V180" s="251">
        <v>355.22884821000002</v>
      </c>
      <c r="W180" s="251">
        <v>456.83715179000001</v>
      </c>
      <c r="X180" s="91">
        <v>531.50900000000001</v>
      </c>
      <c r="Y180" s="258"/>
      <c r="Z180" s="258"/>
      <c r="AA180" s="258"/>
      <c r="AB180" s="258"/>
      <c r="AC180" s="258"/>
      <c r="AD180" s="258"/>
      <c r="AE180" s="258"/>
      <c r="AF180" s="258"/>
      <c r="AG180" s="258"/>
      <c r="AH180" s="258"/>
      <c r="AI180" s="258"/>
      <c r="AJ180" s="258"/>
      <c r="AK180" s="258"/>
      <c r="AL180" s="258"/>
      <c r="AM180" s="258"/>
      <c r="AN180" s="258"/>
      <c r="AO180" s="258"/>
      <c r="AP180" s="258"/>
      <c r="AQ180" s="258"/>
      <c r="AR180" s="258"/>
    </row>
    <row r="181" spans="2:44" x14ac:dyDescent="0.35">
      <c r="B181" s="146" t="s">
        <v>147</v>
      </c>
      <c r="C181" s="27" t="s">
        <v>22</v>
      </c>
      <c r="D181" s="55">
        <v>0</v>
      </c>
      <c r="E181" s="55">
        <v>0</v>
      </c>
      <c r="F181" s="89">
        <v>137.44499999999999</v>
      </c>
      <c r="G181" s="89">
        <v>168.518</v>
      </c>
      <c r="H181" s="89">
        <v>66.58</v>
      </c>
      <c r="I181" s="90">
        <v>229.899</v>
      </c>
      <c r="J181" s="89">
        <v>35.225999999999999</v>
      </c>
      <c r="K181" s="89">
        <v>46.872</v>
      </c>
      <c r="L181" s="89">
        <v>49.554999999999993</v>
      </c>
      <c r="M181" s="89">
        <v>36.865000000000002</v>
      </c>
      <c r="N181" s="89">
        <v>12.255000000000001</v>
      </c>
      <c r="O181" s="89">
        <v>14.436999999999999</v>
      </c>
      <c r="P181" s="89">
        <v>23.643000000000001</v>
      </c>
      <c r="Q181" s="89">
        <v>16.244999999999997</v>
      </c>
      <c r="R181" s="89">
        <v>18.23</v>
      </c>
      <c r="S181" s="89">
        <v>31.291999999999998</v>
      </c>
      <c r="T181" s="89">
        <v>102.17100000000001</v>
      </c>
      <c r="U181" s="89">
        <v>78.205999999999989</v>
      </c>
      <c r="V181" s="251">
        <v>149.739</v>
      </c>
      <c r="W181" s="251">
        <v>158.54799999999997</v>
      </c>
      <c r="X181" s="91">
        <v>178.90300000000005</v>
      </c>
      <c r="Y181" s="258"/>
      <c r="Z181" s="258"/>
      <c r="AA181" s="258"/>
      <c r="AB181" s="258"/>
      <c r="AC181" s="258"/>
      <c r="AD181" s="258"/>
      <c r="AE181" s="258"/>
      <c r="AF181" s="258"/>
      <c r="AG181" s="258"/>
      <c r="AH181" s="258"/>
      <c r="AI181" s="258"/>
      <c r="AJ181" s="258"/>
      <c r="AK181" s="258"/>
      <c r="AL181" s="258"/>
      <c r="AM181" s="258"/>
      <c r="AN181" s="258"/>
      <c r="AO181" s="258"/>
      <c r="AP181" s="258"/>
      <c r="AQ181" s="258"/>
      <c r="AR181" s="258"/>
    </row>
    <row r="182" spans="2:44" x14ac:dyDescent="0.35">
      <c r="B182" s="146" t="s">
        <v>148</v>
      </c>
      <c r="C182" s="27" t="s">
        <v>22</v>
      </c>
      <c r="D182" s="55">
        <v>0</v>
      </c>
      <c r="E182" s="55">
        <v>0</v>
      </c>
      <c r="F182" s="89">
        <v>66.875</v>
      </c>
      <c r="G182" s="89">
        <v>277.81099999999998</v>
      </c>
      <c r="H182" s="89">
        <v>332.49400000000003</v>
      </c>
      <c r="I182" s="90">
        <v>355.61900000000003</v>
      </c>
      <c r="J182" s="89">
        <v>28.690999999999999</v>
      </c>
      <c r="K182" s="89">
        <v>60.590999999999994</v>
      </c>
      <c r="L182" s="89">
        <v>41.98299999999999</v>
      </c>
      <c r="M182" s="89">
        <v>146.54599999999999</v>
      </c>
      <c r="N182" s="89">
        <v>81.27</v>
      </c>
      <c r="O182" s="89">
        <v>76.138999999999996</v>
      </c>
      <c r="P182" s="89">
        <v>71.248000000000005</v>
      </c>
      <c r="Q182" s="89">
        <v>103.83700000000005</v>
      </c>
      <c r="R182" s="89">
        <v>82.12</v>
      </c>
      <c r="S182" s="89">
        <v>91.897999999999996</v>
      </c>
      <c r="T182" s="89">
        <v>78.942999999999998</v>
      </c>
      <c r="U182" s="89">
        <v>102.65800000000002</v>
      </c>
      <c r="V182" s="251">
        <v>119.14400000000001</v>
      </c>
      <c r="W182" s="251">
        <v>97.289999999999992</v>
      </c>
      <c r="X182" s="91">
        <v>95.580000000000013</v>
      </c>
      <c r="Y182" s="258"/>
      <c r="Z182" s="258"/>
      <c r="AA182" s="258"/>
      <c r="AB182" s="258"/>
      <c r="AC182" s="258"/>
      <c r="AD182" s="258"/>
      <c r="AE182" s="258"/>
      <c r="AF182" s="258"/>
      <c r="AG182" s="258"/>
      <c r="AH182" s="258"/>
      <c r="AI182" s="258"/>
      <c r="AJ182" s="258"/>
      <c r="AK182" s="258"/>
      <c r="AL182" s="258"/>
      <c r="AM182" s="258"/>
      <c r="AN182" s="258"/>
      <c r="AO182" s="258"/>
      <c r="AP182" s="258"/>
      <c r="AQ182" s="258"/>
      <c r="AR182" s="258"/>
    </row>
    <row r="183" spans="2:44" x14ac:dyDescent="0.35">
      <c r="B183" s="146" t="s">
        <v>149</v>
      </c>
      <c r="C183" s="27" t="s">
        <v>22</v>
      </c>
      <c r="D183" s="55">
        <v>0</v>
      </c>
      <c r="E183" s="55">
        <v>0</v>
      </c>
      <c r="F183" s="92">
        <v>-317.80399999999997</v>
      </c>
      <c r="G183" s="92">
        <v>-176.42500000000001</v>
      </c>
      <c r="H183" s="92">
        <v>-187.26400000000001</v>
      </c>
      <c r="I183" s="93">
        <v>-15.029</v>
      </c>
      <c r="J183" s="92">
        <v>-34.097000000000001</v>
      </c>
      <c r="K183" s="92">
        <v>-35.571000000000005</v>
      </c>
      <c r="L183" s="92">
        <v>-32.972999999999992</v>
      </c>
      <c r="M183" s="92">
        <v>-73.78400000000002</v>
      </c>
      <c r="N183" s="92">
        <v>-47.904000000000003</v>
      </c>
      <c r="O183" s="92">
        <v>-39.258999999999993</v>
      </c>
      <c r="P183" s="92">
        <v>-49.980000000000011</v>
      </c>
      <c r="Q183" s="92">
        <v>-50.121000000000009</v>
      </c>
      <c r="R183" s="92">
        <v>-14.464</v>
      </c>
      <c r="S183" s="92">
        <v>-10.981</v>
      </c>
      <c r="T183" s="92">
        <v>-12.002000000000001</v>
      </c>
      <c r="U183" s="92">
        <v>22.418000000000003</v>
      </c>
      <c r="V183" s="252">
        <v>-1.0888482100000019</v>
      </c>
      <c r="W183" s="252">
        <v>31.114848210000002</v>
      </c>
      <c r="X183" s="94">
        <v>-20.807000000000002</v>
      </c>
      <c r="Y183" s="258"/>
      <c r="Z183" s="258"/>
      <c r="AA183" s="258"/>
      <c r="AB183" s="258"/>
      <c r="AC183" s="258"/>
      <c r="AD183" s="258"/>
      <c r="AE183" s="258"/>
      <c r="AF183" s="258"/>
      <c r="AG183" s="258"/>
      <c r="AH183" s="258"/>
      <c r="AI183" s="258"/>
      <c r="AJ183" s="258"/>
      <c r="AK183" s="258"/>
      <c r="AL183" s="258"/>
      <c r="AM183" s="258"/>
      <c r="AN183" s="258"/>
      <c r="AO183" s="258"/>
      <c r="AP183" s="258"/>
      <c r="AQ183" s="258"/>
      <c r="AR183" s="258"/>
    </row>
    <row r="184" spans="2:44" x14ac:dyDescent="0.35">
      <c r="B184" s="155" t="s">
        <v>140</v>
      </c>
      <c r="C184" s="144" t="s">
        <v>22</v>
      </c>
      <c r="D184" s="57">
        <v>0</v>
      </c>
      <c r="E184" s="57">
        <v>0</v>
      </c>
      <c r="F184" s="95">
        <v>-1.0289999999999999</v>
      </c>
      <c r="G184" s="95">
        <v>-78.495000000000005</v>
      </c>
      <c r="H184" s="95">
        <v>-153.23699999999999</v>
      </c>
      <c r="I184" s="96">
        <v>-258.23399999999998</v>
      </c>
      <c r="J184" s="95">
        <v>0.27500000000000002</v>
      </c>
      <c r="K184" s="95">
        <v>-38.073</v>
      </c>
      <c r="L184" s="95">
        <v>-15.232999999999999</v>
      </c>
      <c r="M184" s="95">
        <v>-25.464000000000006</v>
      </c>
      <c r="N184" s="95">
        <v>-40.429000000000002</v>
      </c>
      <c r="O184" s="95">
        <v>-49.742999999999995</v>
      </c>
      <c r="P184" s="95">
        <v>-29.414000000000001</v>
      </c>
      <c r="Q184" s="95">
        <v>-33.650999999999996</v>
      </c>
      <c r="R184" s="95">
        <v>-66.817999999999998</v>
      </c>
      <c r="S184" s="95">
        <v>-72.174999999999997</v>
      </c>
      <c r="T184" s="95">
        <v>-51.463000000000001</v>
      </c>
      <c r="U184" s="95">
        <v>-67.777999999999992</v>
      </c>
      <c r="V184" s="95">
        <v>-72.370999999999995</v>
      </c>
      <c r="W184" s="95">
        <v>-67.397000000000006</v>
      </c>
      <c r="X184" s="97">
        <v>-26.320999999999998</v>
      </c>
      <c r="Y184" s="258"/>
      <c r="Z184" s="258"/>
      <c r="AA184" s="258"/>
      <c r="AB184" s="258"/>
      <c r="AC184" s="258"/>
      <c r="AD184" s="258"/>
      <c r="AE184" s="258"/>
      <c r="AF184" s="258"/>
      <c r="AG184" s="258"/>
      <c r="AH184" s="258"/>
      <c r="AI184" s="258"/>
      <c r="AJ184" s="258"/>
      <c r="AK184" s="258"/>
      <c r="AL184" s="258"/>
      <c r="AM184" s="258"/>
      <c r="AN184" s="258"/>
      <c r="AO184" s="258"/>
      <c r="AP184" s="258"/>
      <c r="AQ184" s="258"/>
      <c r="AR184" s="258"/>
    </row>
    <row r="185" spans="2:44" x14ac:dyDescent="0.35">
      <c r="B185" s="187" t="s">
        <v>159</v>
      </c>
      <c r="C185" s="188" t="s">
        <v>22</v>
      </c>
      <c r="D185" s="189">
        <f t="shared" ref="D185:U185" si="19">SUM(D178:D184)</f>
        <v>0</v>
      </c>
      <c r="E185" s="190">
        <f t="shared" si="19"/>
        <v>0</v>
      </c>
      <c r="F185" s="98">
        <f t="shared" si="19"/>
        <v>1780.998</v>
      </c>
      <c r="G185" s="98">
        <f t="shared" si="19"/>
        <v>1898.991</v>
      </c>
      <c r="H185" s="98">
        <f t="shared" si="19"/>
        <v>2632.4269999999997</v>
      </c>
      <c r="I185" s="205">
        <f t="shared" si="19"/>
        <v>3104.7070000000003</v>
      </c>
      <c r="J185" s="98">
        <f t="shared" si="19"/>
        <v>447.23999999999995</v>
      </c>
      <c r="K185" s="98">
        <f t="shared" si="19"/>
        <v>415.55100000000004</v>
      </c>
      <c r="L185" s="98">
        <f t="shared" si="19"/>
        <v>442.79700000000008</v>
      </c>
      <c r="M185" s="98">
        <f t="shared" si="19"/>
        <v>593.40299999999979</v>
      </c>
      <c r="N185" s="98">
        <f t="shared" si="19"/>
        <v>486.29399999999998</v>
      </c>
      <c r="O185" s="98">
        <f t="shared" si="19"/>
        <v>670.84500000000003</v>
      </c>
      <c r="P185" s="98">
        <f t="shared" si="19"/>
        <v>651.01900000000023</v>
      </c>
      <c r="Q185" s="98">
        <f t="shared" si="19"/>
        <v>824.26900000000001</v>
      </c>
      <c r="R185" s="98">
        <f t="shared" si="19"/>
        <v>714.59199999999998</v>
      </c>
      <c r="S185" s="98">
        <f t="shared" si="19"/>
        <v>737.00200000000007</v>
      </c>
      <c r="T185" s="98">
        <f t="shared" si="19"/>
        <v>1106.1780000000001</v>
      </c>
      <c r="U185" s="98">
        <f t="shared" si="19"/>
        <v>546.93500000000006</v>
      </c>
      <c r="V185" s="98">
        <f>SUM(V178:V184)</f>
        <v>1124.1680000000001</v>
      </c>
      <c r="W185" s="98">
        <f>SUM(W178:W184)</f>
        <v>1231.367</v>
      </c>
      <c r="X185" s="305">
        <v>1394.3220000000001</v>
      </c>
      <c r="Y185" s="258"/>
      <c r="Z185" s="258"/>
      <c r="AA185" s="258"/>
      <c r="AB185" s="258"/>
      <c r="AC185" s="258"/>
      <c r="AD185" s="258"/>
      <c r="AE185" s="258"/>
      <c r="AF185" s="258"/>
      <c r="AG185" s="258"/>
      <c r="AH185" s="258"/>
      <c r="AI185" s="258"/>
      <c r="AJ185" s="258"/>
      <c r="AK185" s="258"/>
      <c r="AL185" s="258"/>
      <c r="AM185" s="258"/>
      <c r="AN185" s="258"/>
      <c r="AO185" s="258"/>
      <c r="AP185" s="258"/>
      <c r="AQ185" s="258"/>
      <c r="AR185" s="258"/>
    </row>
    <row r="186" spans="2:44" x14ac:dyDescent="0.35">
      <c r="B186" s="237" t="s">
        <v>160</v>
      </c>
      <c r="C186" s="240"/>
      <c r="D186" s="239"/>
      <c r="E186" s="239"/>
      <c r="F186" s="239"/>
      <c r="G186" s="239"/>
      <c r="H186" s="239"/>
      <c r="I186" s="241"/>
      <c r="J186" s="239"/>
      <c r="K186" s="239"/>
      <c r="L186" s="239"/>
      <c r="M186" s="239"/>
      <c r="N186" s="239"/>
      <c r="O186" s="239"/>
      <c r="P186" s="239"/>
      <c r="Q186" s="239"/>
      <c r="R186" s="239"/>
      <c r="S186" s="239"/>
      <c r="T186" s="239"/>
      <c r="U186" s="239"/>
      <c r="V186" s="239"/>
      <c r="W186" s="239"/>
      <c r="X186" s="240"/>
      <c r="Y186" s="159"/>
      <c r="Z186" s="159"/>
      <c r="AA186" s="159"/>
      <c r="AB186" s="159"/>
      <c r="AC186" s="159"/>
      <c r="AD186" s="159"/>
      <c r="AE186" s="159"/>
      <c r="AF186" s="159"/>
      <c r="AG186" s="159"/>
      <c r="AH186" s="159"/>
      <c r="AI186" s="159"/>
      <c r="AJ186" s="159"/>
      <c r="AK186" s="159"/>
      <c r="AL186" s="159"/>
      <c r="AM186" s="159"/>
      <c r="AN186" s="159"/>
      <c r="AO186" s="159"/>
      <c r="AP186" s="159"/>
      <c r="AQ186" s="159"/>
    </row>
    <row r="187" spans="2:44" x14ac:dyDescent="0.35">
      <c r="B187" s="146" t="s">
        <v>144</v>
      </c>
      <c r="C187" s="27" t="s">
        <v>22</v>
      </c>
      <c r="D187" s="55">
        <v>0</v>
      </c>
      <c r="E187" s="55">
        <v>0</v>
      </c>
      <c r="F187" s="99">
        <v>741.90899999999999</v>
      </c>
      <c r="G187" s="99">
        <v>586.64300000000003</v>
      </c>
      <c r="H187" s="100">
        <v>638.55200000000002</v>
      </c>
      <c r="I187" s="101">
        <v>826.55200000000002</v>
      </c>
      <c r="J187" s="102">
        <v>148.803</v>
      </c>
      <c r="K187" s="102">
        <v>158.90899999999999</v>
      </c>
      <c r="L187" s="102">
        <v>154.31600000000003</v>
      </c>
      <c r="M187" s="102">
        <v>124.61500000000001</v>
      </c>
      <c r="N187" s="102">
        <v>129.85300000000001</v>
      </c>
      <c r="O187" s="102">
        <v>139.70400000000001</v>
      </c>
      <c r="P187" s="102">
        <v>165.28576886000008</v>
      </c>
      <c r="Q187" s="102">
        <v>203.70923113999993</v>
      </c>
      <c r="R187" s="100">
        <v>173.06200000000001</v>
      </c>
      <c r="S187" s="100">
        <v>165.68200000000002</v>
      </c>
      <c r="T187" s="100">
        <v>269.63600000000002</v>
      </c>
      <c r="U187" s="100">
        <v>218.17199999999991</v>
      </c>
      <c r="V187" s="100">
        <v>249.03100000000001</v>
      </c>
      <c r="W187" s="100">
        <v>234.93299999999999</v>
      </c>
      <c r="X187" s="103">
        <v>286.56400000000002</v>
      </c>
      <c r="Y187" s="258"/>
      <c r="Z187" s="258"/>
      <c r="AA187" s="258"/>
      <c r="AB187" s="258"/>
      <c r="AC187" s="258"/>
      <c r="AD187" s="258"/>
      <c r="AE187" s="258"/>
      <c r="AF187" s="258"/>
      <c r="AG187" s="258"/>
      <c r="AH187" s="258"/>
      <c r="AI187" s="258"/>
      <c r="AJ187" s="258"/>
      <c r="AK187" s="258"/>
      <c r="AL187" s="258"/>
      <c r="AM187" s="258"/>
      <c r="AN187" s="258"/>
      <c r="AO187" s="258"/>
      <c r="AP187" s="258"/>
      <c r="AQ187" s="258"/>
      <c r="AR187" s="258"/>
    </row>
    <row r="188" spans="2:44" x14ac:dyDescent="0.35">
      <c r="B188" s="146" t="s">
        <v>145</v>
      </c>
      <c r="C188" s="27" t="s">
        <v>22</v>
      </c>
      <c r="D188" s="55">
        <v>0</v>
      </c>
      <c r="E188" s="55">
        <v>0</v>
      </c>
      <c r="F188" s="99">
        <v>1009.675</v>
      </c>
      <c r="G188" s="99">
        <v>1081.6179999999999</v>
      </c>
      <c r="H188" s="100">
        <v>1086.5329999999999</v>
      </c>
      <c r="I188" s="101">
        <v>1262.529</v>
      </c>
      <c r="J188" s="102">
        <v>260.483</v>
      </c>
      <c r="K188" s="102">
        <v>250.97899999999998</v>
      </c>
      <c r="L188" s="102">
        <v>289.30300000000005</v>
      </c>
      <c r="M188" s="102">
        <v>280.85299999999978</v>
      </c>
      <c r="N188" s="102">
        <v>263.32499999999999</v>
      </c>
      <c r="O188" s="102">
        <v>337.49799999999999</v>
      </c>
      <c r="P188" s="102">
        <v>269.20699999999999</v>
      </c>
      <c r="Q188" s="100">
        <v>216.50299999999993</v>
      </c>
      <c r="R188" s="100">
        <v>294.40100000000001</v>
      </c>
      <c r="S188" s="100">
        <v>296.85200000000003</v>
      </c>
      <c r="T188" s="100">
        <v>277.59800000000001</v>
      </c>
      <c r="U188" s="100">
        <v>393.67799999999988</v>
      </c>
      <c r="V188" s="100">
        <v>304.83</v>
      </c>
      <c r="W188" s="100">
        <v>257.33800000000002</v>
      </c>
      <c r="X188" s="103">
        <v>304.09499999999997</v>
      </c>
      <c r="Y188" s="258"/>
      <c r="Z188" s="258"/>
      <c r="AA188" s="258"/>
      <c r="AB188" s="258"/>
      <c r="AC188" s="258"/>
      <c r="AD188" s="258"/>
      <c r="AE188" s="258"/>
      <c r="AF188" s="258"/>
      <c r="AG188" s="258"/>
      <c r="AH188" s="258"/>
      <c r="AI188" s="258"/>
      <c r="AJ188" s="258"/>
      <c r="AK188" s="258"/>
      <c r="AL188" s="258"/>
      <c r="AM188" s="258"/>
      <c r="AN188" s="258"/>
      <c r="AO188" s="258"/>
      <c r="AP188" s="258"/>
      <c r="AQ188" s="258"/>
      <c r="AR188" s="258"/>
    </row>
    <row r="189" spans="2:44" x14ac:dyDescent="0.35">
      <c r="B189" s="146" t="s">
        <v>146</v>
      </c>
      <c r="C189" s="27" t="s">
        <v>22</v>
      </c>
      <c r="D189" s="55">
        <v>0</v>
      </c>
      <c r="E189" s="55">
        <v>0</v>
      </c>
      <c r="F189" s="99">
        <v>168.55500000000001</v>
      </c>
      <c r="G189" s="99">
        <v>120.836</v>
      </c>
      <c r="H189" s="100">
        <v>647.79899999999998</v>
      </c>
      <c r="I189" s="101">
        <v>932.452</v>
      </c>
      <c r="J189" s="102">
        <v>24.808</v>
      </c>
      <c r="K189" s="102">
        <v>9.5760000000000005</v>
      </c>
      <c r="L189" s="102">
        <v>-6.9460000000000015</v>
      </c>
      <c r="M189" s="102">
        <v>93.397999999999996</v>
      </c>
      <c r="N189" s="102">
        <v>107.696</v>
      </c>
      <c r="O189" s="102">
        <v>132.596</v>
      </c>
      <c r="P189" s="102">
        <v>220.71193155999998</v>
      </c>
      <c r="Q189" s="102">
        <v>186.79506844000002</v>
      </c>
      <c r="R189" s="100">
        <v>289.51400000000001</v>
      </c>
      <c r="S189" s="100">
        <v>280.85699999999997</v>
      </c>
      <c r="T189" s="100">
        <v>318.22800000000001</v>
      </c>
      <c r="U189" s="100">
        <v>43.853000000000065</v>
      </c>
      <c r="V189" s="100">
        <v>434.49791626000001</v>
      </c>
      <c r="W189" s="100">
        <v>535.15708373999996</v>
      </c>
      <c r="X189" s="103">
        <v>613.91599999999994</v>
      </c>
      <c r="Y189" s="258"/>
      <c r="Z189" s="258"/>
      <c r="AA189" s="258"/>
      <c r="AB189" s="258"/>
      <c r="AC189" s="258"/>
      <c r="AD189" s="258"/>
      <c r="AE189" s="258"/>
      <c r="AF189" s="258"/>
      <c r="AG189" s="258"/>
      <c r="AH189" s="258"/>
      <c r="AI189" s="258"/>
      <c r="AJ189" s="258"/>
      <c r="AK189" s="258"/>
      <c r="AL189" s="258"/>
      <c r="AM189" s="258"/>
      <c r="AN189" s="258"/>
      <c r="AO189" s="258"/>
      <c r="AP189" s="258"/>
      <c r="AQ189" s="258"/>
      <c r="AR189" s="258"/>
    </row>
    <row r="190" spans="2:44" x14ac:dyDescent="0.35">
      <c r="B190" s="146" t="s">
        <v>147</v>
      </c>
      <c r="C190" s="27" t="s">
        <v>22</v>
      </c>
      <c r="D190" s="55">
        <v>0</v>
      </c>
      <c r="E190" s="55">
        <v>0</v>
      </c>
      <c r="F190" s="99">
        <v>154.60599999999999</v>
      </c>
      <c r="G190" s="99">
        <v>188.38200000000001</v>
      </c>
      <c r="H190" s="100">
        <v>187.67</v>
      </c>
      <c r="I190" s="101">
        <v>15.664999999999992</v>
      </c>
      <c r="J190" s="102">
        <v>38.859000000000002</v>
      </c>
      <c r="K190" s="102">
        <v>52.612999999999992</v>
      </c>
      <c r="L190" s="102">
        <v>52.410000000000011</v>
      </c>
      <c r="M190" s="102">
        <v>44.5</v>
      </c>
      <c r="N190" s="102">
        <v>99.676000000000002</v>
      </c>
      <c r="O190" s="102">
        <v>30.380999999999986</v>
      </c>
      <c r="P190" s="102">
        <v>37.938000000000017</v>
      </c>
      <c r="Q190" s="102">
        <v>19.674999999999983</v>
      </c>
      <c r="R190" s="100">
        <v>31.667999999999999</v>
      </c>
      <c r="S190" s="100">
        <v>21.185000000000002</v>
      </c>
      <c r="T190" s="100">
        <v>66.268000000000001</v>
      </c>
      <c r="U190" s="100">
        <v>-103.45600000000002</v>
      </c>
      <c r="V190" s="100">
        <v>92.888999999999996</v>
      </c>
      <c r="W190" s="100">
        <v>96.091999999999999</v>
      </c>
      <c r="X190" s="103">
        <v>91.536000000000016</v>
      </c>
      <c r="Y190" s="258"/>
      <c r="Z190" s="258"/>
      <c r="AA190" s="258"/>
      <c r="AB190" s="258"/>
      <c r="AC190" s="258"/>
      <c r="AD190" s="258"/>
      <c r="AE190" s="258"/>
      <c r="AF190" s="258"/>
      <c r="AG190" s="258"/>
      <c r="AH190" s="258"/>
      <c r="AI190" s="258"/>
      <c r="AJ190" s="258"/>
      <c r="AK190" s="258"/>
      <c r="AL190" s="258"/>
      <c r="AM190" s="258"/>
      <c r="AN190" s="258"/>
      <c r="AO190" s="258"/>
      <c r="AP190" s="258"/>
      <c r="AQ190" s="258"/>
      <c r="AR190" s="258"/>
    </row>
    <row r="191" spans="2:44" x14ac:dyDescent="0.35">
      <c r="B191" s="146" t="s">
        <v>148</v>
      </c>
      <c r="C191" s="27" t="s">
        <v>22</v>
      </c>
      <c r="D191" s="55">
        <v>0</v>
      </c>
      <c r="E191" s="55">
        <v>0</v>
      </c>
      <c r="F191" s="99">
        <v>17.263999999999999</v>
      </c>
      <c r="G191" s="99">
        <v>171.67400000000001</v>
      </c>
      <c r="H191" s="100">
        <v>217.81200000000001</v>
      </c>
      <c r="I191" s="101">
        <v>251.26599999999999</v>
      </c>
      <c r="J191" s="102">
        <v>10.72</v>
      </c>
      <c r="K191" s="102">
        <v>44.536999999999999</v>
      </c>
      <c r="L191" s="102">
        <v>22.213000000000001</v>
      </c>
      <c r="M191" s="102">
        <v>94.204000000000008</v>
      </c>
      <c r="N191" s="102">
        <v>57.597000000000001</v>
      </c>
      <c r="O191" s="102">
        <v>49.603999999999992</v>
      </c>
      <c r="P191" s="102">
        <v>52.914000000000016</v>
      </c>
      <c r="Q191" s="102">
        <v>57.697000000000003</v>
      </c>
      <c r="R191" s="100">
        <v>58.518000000000001</v>
      </c>
      <c r="S191" s="100">
        <v>67.346999999999994</v>
      </c>
      <c r="T191" s="100">
        <v>46.673999999999999</v>
      </c>
      <c r="U191" s="100">
        <v>78.727000000000004</v>
      </c>
      <c r="V191" s="100">
        <v>93.698999999999998</v>
      </c>
      <c r="W191" s="100">
        <v>50.051000000000002</v>
      </c>
      <c r="X191" s="103">
        <v>47.921000000000006</v>
      </c>
      <c r="Y191" s="258"/>
      <c r="Z191" s="258"/>
      <c r="AA191" s="258"/>
      <c r="AB191" s="258"/>
      <c r="AC191" s="258"/>
      <c r="AD191" s="258"/>
      <c r="AE191" s="258"/>
      <c r="AF191" s="258"/>
      <c r="AG191" s="258"/>
      <c r="AH191" s="258"/>
      <c r="AI191" s="258"/>
      <c r="AJ191" s="258"/>
      <c r="AK191" s="258"/>
      <c r="AL191" s="258"/>
      <c r="AM191" s="258"/>
      <c r="AN191" s="258"/>
      <c r="AO191" s="258"/>
      <c r="AP191" s="258"/>
      <c r="AQ191" s="258"/>
      <c r="AR191" s="258"/>
    </row>
    <row r="192" spans="2:44" x14ac:dyDescent="0.35">
      <c r="B192" s="146" t="s">
        <v>149</v>
      </c>
      <c r="C192" s="27" t="s">
        <v>22</v>
      </c>
      <c r="D192" s="55">
        <v>0</v>
      </c>
      <c r="E192" s="55">
        <v>0</v>
      </c>
      <c r="F192" s="104">
        <v>-543.38699999999994</v>
      </c>
      <c r="G192" s="104">
        <v>-469.142</v>
      </c>
      <c r="H192" s="100">
        <v>-521.09100000000001</v>
      </c>
      <c r="I192" s="101">
        <v>-533.98199999999997</v>
      </c>
      <c r="J192" s="102">
        <v>-90.299000000000007</v>
      </c>
      <c r="K192" s="102">
        <v>-102.149</v>
      </c>
      <c r="L192" s="102">
        <v>-104.67799999999997</v>
      </c>
      <c r="M192" s="102">
        <v>-172.01600000000002</v>
      </c>
      <c r="N192" s="102">
        <v>-112.85</v>
      </c>
      <c r="O192" s="102">
        <v>-137.464</v>
      </c>
      <c r="P192" s="102">
        <v>-132.07000000000002</v>
      </c>
      <c r="Q192" s="102">
        <v>-138.70699999999999</v>
      </c>
      <c r="R192" s="100">
        <v>-127.212</v>
      </c>
      <c r="S192" s="100">
        <v>-124.64399999999999</v>
      </c>
      <c r="T192" s="100">
        <v>-196.84399999999999</v>
      </c>
      <c r="U192" s="100">
        <v>-85.281999999999982</v>
      </c>
      <c r="V192" s="100">
        <v>-115.10891626</v>
      </c>
      <c r="W192" s="100">
        <v>-83.966083739999988</v>
      </c>
      <c r="X192" s="103">
        <v>-174.39</v>
      </c>
      <c r="Y192" s="258"/>
      <c r="Z192" s="258"/>
      <c r="AA192" s="258"/>
      <c r="AB192" s="258"/>
      <c r="AC192" s="258"/>
      <c r="AD192" s="258"/>
      <c r="AE192" s="258"/>
      <c r="AF192" s="258"/>
      <c r="AG192" s="258"/>
      <c r="AH192" s="258"/>
      <c r="AI192" s="258"/>
      <c r="AJ192" s="258"/>
      <c r="AK192" s="258"/>
      <c r="AL192" s="258"/>
      <c r="AM192" s="258"/>
      <c r="AN192" s="258"/>
      <c r="AO192" s="258"/>
      <c r="AP192" s="258"/>
      <c r="AQ192" s="258"/>
      <c r="AR192" s="258"/>
    </row>
    <row r="193" spans="2:44" x14ac:dyDescent="0.35">
      <c r="B193" s="155" t="s">
        <v>140</v>
      </c>
      <c r="C193" s="144" t="s">
        <v>22</v>
      </c>
      <c r="D193" s="57">
        <v>0</v>
      </c>
      <c r="E193" s="57">
        <v>0</v>
      </c>
      <c r="F193" s="105">
        <v>-2.077</v>
      </c>
      <c r="G193" s="105">
        <v>-79.239000000000004</v>
      </c>
      <c r="H193" s="106">
        <v>-82.183999999999997</v>
      </c>
      <c r="I193" s="107">
        <v>-86.35</v>
      </c>
      <c r="J193" s="106">
        <v>-0.52400000000000002</v>
      </c>
      <c r="K193" s="106">
        <v>-37.744</v>
      </c>
      <c r="L193" s="106">
        <v>-15.481999999999999</v>
      </c>
      <c r="M193" s="106">
        <v>-25.489000000000004</v>
      </c>
      <c r="N193" s="106">
        <v>-20.805</v>
      </c>
      <c r="O193" s="106">
        <v>-20.436</v>
      </c>
      <c r="P193" s="106">
        <v>-20.352000000000004</v>
      </c>
      <c r="Q193" s="106">
        <v>-20.590999999999994</v>
      </c>
      <c r="R193" s="95">
        <v>-21.077999999999999</v>
      </c>
      <c r="S193" s="95">
        <v>-21.086000000000002</v>
      </c>
      <c r="T193" s="95">
        <v>-22.574000000000002</v>
      </c>
      <c r="U193" s="95">
        <v>-21.611999999999995</v>
      </c>
      <c r="V193" s="95">
        <v>-20.524999999999999</v>
      </c>
      <c r="W193" s="95">
        <v>-19.600999999999999</v>
      </c>
      <c r="X193" s="103">
        <v>42.665999999999997</v>
      </c>
      <c r="Y193" s="258"/>
      <c r="Z193" s="258"/>
      <c r="AA193" s="258"/>
      <c r="AB193" s="258"/>
      <c r="AC193" s="258"/>
      <c r="AD193" s="258"/>
      <c r="AE193" s="258"/>
      <c r="AF193" s="258"/>
      <c r="AG193" s="258"/>
      <c r="AH193" s="258"/>
      <c r="AI193" s="258"/>
      <c r="AJ193" s="258"/>
      <c r="AK193" s="258"/>
      <c r="AL193" s="258"/>
      <c r="AM193" s="258"/>
      <c r="AN193" s="258"/>
      <c r="AO193" s="258"/>
      <c r="AP193" s="258"/>
      <c r="AQ193" s="258"/>
      <c r="AR193" s="258"/>
    </row>
    <row r="194" spans="2:44" x14ac:dyDescent="0.35">
      <c r="B194" s="187" t="s">
        <v>161</v>
      </c>
      <c r="C194" s="188" t="s">
        <v>22</v>
      </c>
      <c r="D194" s="186">
        <f t="shared" ref="D194:U194" si="20">SUM(D187:D193)</f>
        <v>0</v>
      </c>
      <c r="E194" s="57">
        <f t="shared" si="20"/>
        <v>0</v>
      </c>
      <c r="F194" s="206">
        <f t="shared" si="20"/>
        <v>1546.5450000000001</v>
      </c>
      <c r="G194" s="206">
        <f t="shared" si="20"/>
        <v>1600.7720000000002</v>
      </c>
      <c r="H194" s="98">
        <f t="shared" si="20"/>
        <v>2175.0909999999999</v>
      </c>
      <c r="I194" s="205">
        <f t="shared" si="20"/>
        <v>2668.1320000000005</v>
      </c>
      <c r="J194" s="98">
        <f t="shared" si="20"/>
        <v>392.85</v>
      </c>
      <c r="K194" s="98">
        <f t="shared" si="20"/>
        <v>376.721</v>
      </c>
      <c r="L194" s="98">
        <f t="shared" si="20"/>
        <v>391.13600000000019</v>
      </c>
      <c r="M194" s="98">
        <f t="shared" si="20"/>
        <v>440.06499999999971</v>
      </c>
      <c r="N194" s="98">
        <f t="shared" si="20"/>
        <v>524.49200000000008</v>
      </c>
      <c r="O194" s="98">
        <f t="shared" si="20"/>
        <v>531.88299999999992</v>
      </c>
      <c r="P194" s="98">
        <f t="shared" si="20"/>
        <v>593.63470042000006</v>
      </c>
      <c r="Q194" s="98">
        <f t="shared" si="20"/>
        <v>525.08129957999984</v>
      </c>
      <c r="R194" s="98">
        <f t="shared" si="20"/>
        <v>698.87300000000016</v>
      </c>
      <c r="S194" s="98">
        <f t="shared" si="20"/>
        <v>686.19299999999998</v>
      </c>
      <c r="T194" s="98">
        <f t="shared" si="20"/>
        <v>758.98599999999999</v>
      </c>
      <c r="U194" s="98">
        <f t="shared" si="20"/>
        <v>524.07999999999981</v>
      </c>
      <c r="V194" s="98">
        <f>SUM(V187:V193)</f>
        <v>1039.3130000000001</v>
      </c>
      <c r="W194" s="98">
        <f>SUM(W187:W193)</f>
        <v>1070.0039999999999</v>
      </c>
      <c r="X194" s="306">
        <v>1212.3079999999998</v>
      </c>
      <c r="Y194" s="258"/>
      <c r="Z194" s="258"/>
      <c r="AA194" s="258"/>
      <c r="AB194" s="258"/>
      <c r="AC194" s="258"/>
      <c r="AD194" s="258"/>
      <c r="AE194" s="258"/>
      <c r="AF194" s="258"/>
      <c r="AG194" s="258"/>
      <c r="AH194" s="258"/>
      <c r="AI194" s="258"/>
      <c r="AJ194" s="258"/>
      <c r="AK194" s="258"/>
      <c r="AL194" s="258"/>
      <c r="AM194" s="258"/>
      <c r="AN194" s="258"/>
      <c r="AO194" s="258"/>
      <c r="AP194" s="258"/>
      <c r="AQ194" s="258"/>
      <c r="AR194" s="258"/>
    </row>
    <row r="195" spans="2:44" x14ac:dyDescent="0.35">
      <c r="B195" s="237" t="s">
        <v>162</v>
      </c>
      <c r="C195" s="240"/>
      <c r="D195" s="239"/>
      <c r="E195" s="239"/>
      <c r="F195" s="239"/>
      <c r="G195" s="239"/>
      <c r="H195" s="239"/>
      <c r="I195" s="241"/>
      <c r="J195" s="239"/>
      <c r="K195" s="239"/>
      <c r="L195" s="239"/>
      <c r="M195" s="239"/>
      <c r="N195" s="239"/>
      <c r="O195" s="239"/>
      <c r="P195" s="239"/>
      <c r="Q195" s="239"/>
      <c r="R195" s="239"/>
      <c r="S195" s="239"/>
      <c r="T195" s="239"/>
      <c r="U195" s="239"/>
      <c r="V195" s="239"/>
      <c r="W195" s="239"/>
      <c r="X195" s="240"/>
      <c r="Y195" s="258"/>
      <c r="Z195" s="258"/>
      <c r="AA195" s="258"/>
      <c r="AB195" s="258"/>
      <c r="AC195" s="258"/>
      <c r="AD195" s="258"/>
      <c r="AE195" s="258"/>
      <c r="AF195" s="258"/>
      <c r="AG195" s="258"/>
      <c r="AH195" s="258"/>
      <c r="AI195" s="258"/>
      <c r="AJ195" s="258"/>
      <c r="AK195" s="258"/>
      <c r="AL195" s="258"/>
      <c r="AM195" s="258"/>
      <c r="AN195" s="258"/>
      <c r="AO195" s="258"/>
      <c r="AP195" s="258"/>
      <c r="AQ195" s="159"/>
    </row>
    <row r="196" spans="2:44" x14ac:dyDescent="0.35">
      <c r="B196" s="146" t="s">
        <v>144</v>
      </c>
      <c r="C196" s="27" t="s">
        <v>44</v>
      </c>
      <c r="D196" s="200">
        <v>0</v>
      </c>
      <c r="E196" s="200">
        <v>0</v>
      </c>
      <c r="F196" s="207">
        <v>0.77931617647058826</v>
      </c>
      <c r="G196" s="207">
        <v>0.55197458054512205</v>
      </c>
      <c r="H196" s="207">
        <v>0.56242051007430216</v>
      </c>
      <c r="I196" s="208">
        <v>0.51905075890306007</v>
      </c>
      <c r="J196" s="108">
        <v>0.59585552396588315</v>
      </c>
      <c r="K196" s="108">
        <v>0.57496146637624745</v>
      </c>
      <c r="L196" s="108">
        <v>0.55267408503063942</v>
      </c>
      <c r="M196" s="108">
        <v>0.48398121788573045</v>
      </c>
      <c r="N196" s="108">
        <v>0.51387245493579226</v>
      </c>
      <c r="O196" s="108">
        <v>0.55586922552799656</v>
      </c>
      <c r="P196" s="108">
        <v>0.58168006522676297</v>
      </c>
      <c r="Q196" s="108">
        <v>0.58673596946391127</v>
      </c>
      <c r="R196" s="108">
        <v>0.55138641526506449</v>
      </c>
      <c r="S196" s="108">
        <v>0.53981969301546662</v>
      </c>
      <c r="T196" s="108">
        <v>0.55376286669569297</v>
      </c>
      <c r="U196" s="108">
        <v>0.45009345485903346</v>
      </c>
      <c r="V196" s="108">
        <v>0.4408244692620738</v>
      </c>
      <c r="W196" s="108">
        <f>IFERROR(W187/W151,0)</f>
        <v>0.41754954705170388</v>
      </c>
      <c r="X196" s="318">
        <f>IFERROR(X187/X151,0)</f>
        <v>0.47512020426434987</v>
      </c>
      <c r="Y196" s="258"/>
      <c r="Z196" s="258"/>
      <c r="AA196" s="258"/>
      <c r="AB196" s="258"/>
      <c r="AC196" s="258"/>
      <c r="AD196" s="258"/>
      <c r="AE196" s="258"/>
      <c r="AF196" s="258"/>
      <c r="AG196" s="258"/>
      <c r="AH196" s="258"/>
      <c r="AI196" s="258"/>
      <c r="AJ196" s="258"/>
      <c r="AK196" s="258"/>
      <c r="AL196" s="258"/>
      <c r="AM196" s="258"/>
      <c r="AN196" s="258"/>
      <c r="AO196" s="258"/>
      <c r="AP196" s="258"/>
      <c r="AQ196" s="258"/>
      <c r="AR196" s="258"/>
    </row>
    <row r="197" spans="2:44" x14ac:dyDescent="0.35">
      <c r="B197" s="146" t="s">
        <v>145</v>
      </c>
      <c r="C197" s="27" t="s">
        <v>44</v>
      </c>
      <c r="D197" s="200">
        <v>0</v>
      </c>
      <c r="E197" s="200">
        <v>0</v>
      </c>
      <c r="F197" s="207">
        <v>0.65080448567962634</v>
      </c>
      <c r="G197" s="207">
        <v>0.68965213826224059</v>
      </c>
      <c r="H197" s="207">
        <v>0.65545321720329952</v>
      </c>
      <c r="I197" s="208">
        <v>0.709151694314054</v>
      </c>
      <c r="J197" s="108">
        <v>0.68713431780651357</v>
      </c>
      <c r="K197" s="108">
        <v>0.67620710373238269</v>
      </c>
      <c r="L197" s="108">
        <v>0.75967638594206266</v>
      </c>
      <c r="M197" s="108">
        <v>0.6422638730716278</v>
      </c>
      <c r="N197" s="108">
        <v>0.69121248631749699</v>
      </c>
      <c r="O197" s="108">
        <v>0.6870971550955427</v>
      </c>
      <c r="P197" s="108">
        <v>0.72992619586024376</v>
      </c>
      <c r="Q197" s="108">
        <v>0.51954942610381705</v>
      </c>
      <c r="R197" s="108">
        <v>0.68426520764961274</v>
      </c>
      <c r="S197" s="108">
        <v>0.67468203811688687</v>
      </c>
      <c r="T197" s="108">
        <v>0.62832555465521067</v>
      </c>
      <c r="U197" s="108">
        <v>0.84065522084956512</v>
      </c>
      <c r="V197" s="108">
        <v>0.66144879484085994</v>
      </c>
      <c r="W197" s="108">
        <f t="shared" ref="W197:X200" si="21">IFERROR(W188/W152,0)</f>
        <v>0.54660656935546914</v>
      </c>
      <c r="X197" s="318">
        <f t="shared" si="21"/>
        <v>0.59390654753185868</v>
      </c>
      <c r="Y197" s="258"/>
      <c r="Z197" s="258"/>
      <c r="AA197" s="258"/>
      <c r="AB197" s="258"/>
      <c r="AC197" s="258"/>
      <c r="AD197" s="258"/>
      <c r="AE197" s="258"/>
      <c r="AF197" s="258"/>
      <c r="AG197" s="258"/>
      <c r="AH197" s="258"/>
      <c r="AI197" s="258"/>
      <c r="AJ197" s="258"/>
      <c r="AK197" s="258"/>
      <c r="AL197" s="258"/>
      <c r="AM197" s="258"/>
      <c r="AN197" s="258"/>
      <c r="AO197" s="258"/>
      <c r="AP197" s="258"/>
      <c r="AQ197" s="258"/>
      <c r="AR197" s="258"/>
    </row>
    <row r="198" spans="2:44" x14ac:dyDescent="0.35">
      <c r="B198" s="146" t="s">
        <v>146</v>
      </c>
      <c r="C198" s="27" t="s">
        <v>44</v>
      </c>
      <c r="D198" s="200">
        <v>0</v>
      </c>
      <c r="E198" s="200">
        <v>0</v>
      </c>
      <c r="F198" s="207">
        <v>0.45899652801416024</v>
      </c>
      <c r="G198" s="207">
        <v>0.19918897533957536</v>
      </c>
      <c r="H198" s="207">
        <v>0.30262977175195721</v>
      </c>
      <c r="I198" s="208">
        <v>0.14825053770415905</v>
      </c>
      <c r="J198" s="108">
        <v>0.20280897957848956</v>
      </c>
      <c r="K198" s="108">
        <v>7.4903788992835021E-2</v>
      </c>
      <c r="L198" s="108">
        <v>-5.2186718157161215E-2</v>
      </c>
      <c r="M198" s="108">
        <v>0.41810327461557423</v>
      </c>
      <c r="N198" s="108">
        <v>0.42241511180492092</v>
      </c>
      <c r="O198" s="108">
        <v>0.35162958444933567</v>
      </c>
      <c r="P198" s="108">
        <v>0.32868951784982708</v>
      </c>
      <c r="Q198" s="108">
        <v>0.22316349430810181</v>
      </c>
      <c r="R198" s="108">
        <v>0.31636794380615396</v>
      </c>
      <c r="S198" s="108">
        <v>0.24209076388787129</v>
      </c>
      <c r="T198" s="108">
        <v>0.13027923236175629</v>
      </c>
      <c r="U198" s="108">
        <v>2.4750619993069212E-2</v>
      </c>
      <c r="V198" s="108">
        <v>0.25093962875162906</v>
      </c>
      <c r="W198" s="108">
        <f t="shared" si="21"/>
        <v>0.2683729064818397</v>
      </c>
      <c r="X198" s="318">
        <f t="shared" si="21"/>
        <v>0.28177001483396241</v>
      </c>
      <c r="Y198" s="258"/>
      <c r="Z198" s="258"/>
      <c r="AA198" s="258"/>
      <c r="AB198" s="258"/>
      <c r="AC198" s="258"/>
      <c r="AD198" s="258"/>
      <c r="AE198" s="258"/>
      <c r="AF198" s="258"/>
      <c r="AG198" s="258"/>
      <c r="AH198" s="258"/>
      <c r="AI198" s="258"/>
      <c r="AJ198" s="258"/>
      <c r="AK198" s="258"/>
      <c r="AL198" s="258"/>
      <c r="AM198" s="258"/>
      <c r="AN198" s="258"/>
      <c r="AO198" s="258"/>
      <c r="AP198" s="258"/>
      <c r="AQ198" s="258"/>
      <c r="AR198" s="258"/>
    </row>
    <row r="199" spans="2:44" x14ac:dyDescent="0.35">
      <c r="B199" s="146" t="s">
        <v>147</v>
      </c>
      <c r="C199" s="27" t="s">
        <v>44</v>
      </c>
      <c r="D199" s="200">
        <v>0</v>
      </c>
      <c r="E199" s="200">
        <v>0</v>
      </c>
      <c r="F199" s="207">
        <v>0.27569960964875517</v>
      </c>
      <c r="G199" s="207">
        <v>0.31053445382584011</v>
      </c>
      <c r="H199" s="207">
        <v>0.35300003950019088</v>
      </c>
      <c r="I199" s="208">
        <v>8.0947371031951047E-3</v>
      </c>
      <c r="J199" s="108">
        <v>0.27078499007003243</v>
      </c>
      <c r="K199" s="108">
        <v>0.37981966633218056</v>
      </c>
      <c r="L199" s="108">
        <v>0.33979732752416714</v>
      </c>
      <c r="M199" s="108">
        <v>0.26119162073802765</v>
      </c>
      <c r="N199" s="108">
        <v>0.69664523343584006</v>
      </c>
      <c r="O199" s="108">
        <v>0.24804056039972555</v>
      </c>
      <c r="P199" s="108">
        <v>0.2875921040662241</v>
      </c>
      <c r="Q199" s="108">
        <v>0.14664997055820145</v>
      </c>
      <c r="R199" s="108">
        <v>0.2272045687719273</v>
      </c>
      <c r="S199" s="108">
        <v>0.16727068874308143</v>
      </c>
      <c r="T199" s="108">
        <v>7.7733268426578142E-2</v>
      </c>
      <c r="U199" s="108">
        <v>-0.12668014414617393</v>
      </c>
      <c r="V199" s="108">
        <v>8.5926146565368497E-2</v>
      </c>
      <c r="W199" s="108">
        <f t="shared" si="21"/>
        <v>8.8996240730330037E-2</v>
      </c>
      <c r="X199" s="318">
        <f t="shared" si="21"/>
        <v>7.2358815489605391E-2</v>
      </c>
      <c r="Y199" s="258"/>
      <c r="Z199" s="258"/>
      <c r="AA199" s="258"/>
      <c r="AB199" s="258"/>
      <c r="AC199" s="258"/>
      <c r="AD199" s="258"/>
      <c r="AE199" s="258"/>
      <c r="AF199" s="258"/>
      <c r="AG199" s="258"/>
      <c r="AH199" s="258"/>
      <c r="AI199" s="258"/>
      <c r="AJ199" s="258"/>
      <c r="AK199" s="258"/>
      <c r="AL199" s="258"/>
      <c r="AM199" s="258"/>
      <c r="AN199" s="258"/>
      <c r="AO199" s="258"/>
      <c r="AP199" s="258"/>
      <c r="AQ199" s="258"/>
      <c r="AR199" s="258"/>
    </row>
    <row r="200" spans="2:44" x14ac:dyDescent="0.35">
      <c r="B200" s="146" t="s">
        <v>148</v>
      </c>
      <c r="C200" s="27" t="s">
        <v>44</v>
      </c>
      <c r="D200" s="200">
        <v>0</v>
      </c>
      <c r="E200" s="200">
        <v>0</v>
      </c>
      <c r="F200" s="207">
        <v>0.17651268838312578</v>
      </c>
      <c r="G200" s="207">
        <v>0.47724739169958608</v>
      </c>
      <c r="H200" s="207">
        <v>0.54428235153005389</v>
      </c>
      <c r="I200" s="208">
        <v>0.55367129554138439</v>
      </c>
      <c r="J200" s="108">
        <v>0.24480474994290935</v>
      </c>
      <c r="K200" s="108">
        <v>0.55861178005217738</v>
      </c>
      <c r="L200" s="108">
        <v>0.36435659804806042</v>
      </c>
      <c r="M200" s="108">
        <v>0.53758973715146607</v>
      </c>
      <c r="N200" s="108">
        <v>0.56233341469367837</v>
      </c>
      <c r="O200" s="108">
        <v>0.53635803336829468</v>
      </c>
      <c r="P200" s="108">
        <v>0.58795293176439245</v>
      </c>
      <c r="Q200" s="108">
        <v>0.50050747330343437</v>
      </c>
      <c r="R200" s="108">
        <v>0.58209489704565798</v>
      </c>
      <c r="S200" s="108">
        <v>0.57668496270861347</v>
      </c>
      <c r="T200" s="108">
        <v>0.46706694686280392</v>
      </c>
      <c r="U200" s="108">
        <v>0.57643785465861253</v>
      </c>
      <c r="V200" s="108">
        <v>0.6220432713053754</v>
      </c>
      <c r="W200" s="108">
        <f t="shared" si="21"/>
        <v>0.32475133174583604</v>
      </c>
      <c r="X200" s="318">
        <f t="shared" si="21"/>
        <v>0.29540018739520663</v>
      </c>
      <c r="Y200" s="258"/>
      <c r="Z200" s="258"/>
      <c r="AA200" s="258"/>
      <c r="AB200" s="258"/>
      <c r="AC200" s="258"/>
      <c r="AD200" s="258"/>
      <c r="AE200" s="258"/>
      <c r="AF200" s="258"/>
      <c r="AG200" s="258"/>
      <c r="AH200" s="258"/>
      <c r="AI200" s="258"/>
      <c r="AJ200" s="258"/>
      <c r="AK200" s="258"/>
      <c r="AL200" s="258"/>
      <c r="AM200" s="258"/>
      <c r="AN200" s="258"/>
      <c r="AO200" s="258"/>
      <c r="AP200" s="258"/>
      <c r="AQ200" s="258"/>
      <c r="AR200" s="258"/>
    </row>
    <row r="201" spans="2:44" x14ac:dyDescent="0.35">
      <c r="B201" s="146" t="s">
        <v>149</v>
      </c>
      <c r="C201" s="27" t="s">
        <v>44</v>
      </c>
      <c r="D201" s="200">
        <v>0</v>
      </c>
      <c r="E201" s="209">
        <v>0</v>
      </c>
      <c r="F201" s="210">
        <v>0</v>
      </c>
      <c r="G201" s="211">
        <v>0</v>
      </c>
      <c r="H201" s="211">
        <v>0</v>
      </c>
      <c r="I201" s="212">
        <v>0</v>
      </c>
      <c r="J201" s="109">
        <v>0</v>
      </c>
      <c r="K201" s="109">
        <v>0</v>
      </c>
      <c r="L201" s="109">
        <v>0</v>
      </c>
      <c r="M201" s="109">
        <v>0</v>
      </c>
      <c r="N201" s="109">
        <v>0</v>
      </c>
      <c r="O201" s="109">
        <v>0</v>
      </c>
      <c r="P201" s="109">
        <v>0</v>
      </c>
      <c r="Q201" s="109">
        <v>0</v>
      </c>
      <c r="R201" s="109">
        <v>0</v>
      </c>
      <c r="S201" s="109">
        <v>0</v>
      </c>
      <c r="T201" s="109">
        <v>0</v>
      </c>
      <c r="U201" s="109">
        <v>0</v>
      </c>
      <c r="V201" s="109">
        <v>0</v>
      </c>
      <c r="W201" s="109">
        <v>0</v>
      </c>
      <c r="X201" s="319">
        <v>0</v>
      </c>
      <c r="Y201" s="258"/>
      <c r="Z201" s="258"/>
      <c r="AA201" s="258"/>
      <c r="AB201" s="258"/>
      <c r="AC201" s="258"/>
      <c r="AD201" s="258"/>
      <c r="AE201" s="258"/>
      <c r="AF201" s="258"/>
      <c r="AG201" s="258"/>
      <c r="AH201" s="258"/>
      <c r="AI201" s="258"/>
      <c r="AJ201" s="258"/>
      <c r="AK201" s="258"/>
      <c r="AL201" s="258"/>
      <c r="AM201" s="258"/>
      <c r="AN201" s="258"/>
      <c r="AO201" s="258"/>
      <c r="AP201" s="258"/>
      <c r="AQ201" s="258"/>
      <c r="AR201" s="258"/>
    </row>
    <row r="202" spans="2:44" x14ac:dyDescent="0.35">
      <c r="B202" s="155" t="s">
        <v>140</v>
      </c>
      <c r="C202" s="44" t="s">
        <v>44</v>
      </c>
      <c r="D202" s="201">
        <v>0</v>
      </c>
      <c r="E202" s="213">
        <v>0</v>
      </c>
      <c r="F202" s="211">
        <v>0</v>
      </c>
      <c r="G202" s="211">
        <v>0</v>
      </c>
      <c r="H202" s="211">
        <v>0</v>
      </c>
      <c r="I202" s="212">
        <v>0</v>
      </c>
      <c r="J202" s="109">
        <v>0</v>
      </c>
      <c r="K202" s="109">
        <v>0</v>
      </c>
      <c r="L202" s="109">
        <v>0</v>
      </c>
      <c r="M202" s="109">
        <v>0</v>
      </c>
      <c r="N202" s="109">
        <v>0</v>
      </c>
      <c r="O202" s="109">
        <v>0</v>
      </c>
      <c r="P202" s="109">
        <v>0</v>
      </c>
      <c r="Q202" s="109">
        <v>0</v>
      </c>
      <c r="R202" s="109">
        <v>0</v>
      </c>
      <c r="S202" s="109">
        <v>0</v>
      </c>
      <c r="T202" s="109">
        <v>0</v>
      </c>
      <c r="U202" s="109">
        <v>0</v>
      </c>
      <c r="V202" s="109">
        <v>0</v>
      </c>
      <c r="W202" s="109">
        <v>0</v>
      </c>
      <c r="X202" s="319">
        <v>0</v>
      </c>
      <c r="Y202" s="258"/>
      <c r="Z202" s="258"/>
      <c r="AA202" s="258"/>
      <c r="AB202" s="258"/>
      <c r="AC202" s="258"/>
      <c r="AD202" s="258"/>
      <c r="AE202" s="258"/>
      <c r="AF202" s="258"/>
      <c r="AG202" s="258"/>
      <c r="AH202" s="258"/>
      <c r="AI202" s="258"/>
      <c r="AJ202" s="258"/>
      <c r="AK202" s="258"/>
      <c r="AL202" s="258"/>
      <c r="AM202" s="258"/>
      <c r="AN202" s="258"/>
      <c r="AO202" s="258"/>
      <c r="AP202" s="258"/>
      <c r="AQ202" s="258"/>
      <c r="AR202" s="258"/>
    </row>
    <row r="203" spans="2:44" x14ac:dyDescent="0.35">
      <c r="B203" s="187" t="s">
        <v>163</v>
      </c>
      <c r="C203" s="188"/>
      <c r="D203" s="214"/>
      <c r="E203" s="215"/>
      <c r="F203" s="216">
        <v>0.45169144983041259</v>
      </c>
      <c r="G203" s="216">
        <v>0.40943360949100494</v>
      </c>
      <c r="H203" s="216">
        <v>0.39562675205298953</v>
      </c>
      <c r="I203" s="217">
        <v>0.22846471259653406</v>
      </c>
      <c r="J203" s="110">
        <v>0.43170329670329671</v>
      </c>
      <c r="K203" s="110">
        <v>0.40876844618055552</v>
      </c>
      <c r="L203" s="110">
        <v>0.40769323777241345</v>
      </c>
      <c r="M203" s="110">
        <v>0.39339111156801293</v>
      </c>
      <c r="N203" s="110">
        <v>0.50072515312235966</v>
      </c>
      <c r="O203" s="110">
        <v>0.42840057136172977</v>
      </c>
      <c r="P203" s="110">
        <v>0.40489991686941179</v>
      </c>
      <c r="Q203" s="110">
        <v>0.3012881082380644</v>
      </c>
      <c r="R203" s="110">
        <v>0.38465069406567115</v>
      </c>
      <c r="S203" s="110">
        <v>0.33310377078035069</v>
      </c>
      <c r="T203" s="110">
        <v>0.17919652838688277</v>
      </c>
      <c r="U203" s="110">
        <v>0.14696025308517657</v>
      </c>
      <c r="V203" s="110">
        <v>0.2673007081206909</v>
      </c>
      <c r="W203" s="110">
        <f>IFERROR(W194/W158,0)</f>
        <v>0.25591214640607407</v>
      </c>
      <c r="X203" s="307">
        <f>IFERROR(X194/X158,0)</f>
        <v>0.26030185626227631</v>
      </c>
      <c r="Y203" s="258"/>
      <c r="Z203" s="258"/>
      <c r="AA203" s="258"/>
      <c r="AB203" s="258"/>
      <c r="AC203" s="258"/>
      <c r="AD203" s="258"/>
      <c r="AE203" s="258"/>
      <c r="AF203" s="258"/>
      <c r="AG203" s="258"/>
      <c r="AH203" s="258"/>
      <c r="AI203" s="258"/>
      <c r="AJ203" s="258"/>
      <c r="AK203" s="258"/>
      <c r="AL203" s="258"/>
      <c r="AM203" s="258"/>
      <c r="AN203" s="258"/>
      <c r="AO203" s="258"/>
      <c r="AP203" s="258"/>
      <c r="AQ203" s="258"/>
      <c r="AR203" s="258"/>
    </row>
    <row r="204" spans="2:44" x14ac:dyDescent="0.35">
      <c r="B204" s="237" t="s">
        <v>164</v>
      </c>
      <c r="C204" s="240"/>
      <c r="D204" s="239"/>
      <c r="E204" s="239"/>
      <c r="F204" s="239"/>
      <c r="G204" s="239"/>
      <c r="H204" s="239"/>
      <c r="I204" s="241"/>
      <c r="J204" s="239"/>
      <c r="K204" s="239"/>
      <c r="L204" s="239"/>
      <c r="M204" s="239"/>
      <c r="N204" s="239"/>
      <c r="O204" s="239"/>
      <c r="P204" s="239"/>
      <c r="Q204" s="239"/>
      <c r="R204" s="239"/>
      <c r="S204" s="239"/>
      <c r="T204" s="239"/>
      <c r="U204" s="239"/>
      <c r="V204" s="239"/>
      <c r="W204" s="239"/>
      <c r="X204" s="240"/>
      <c r="Y204" s="258"/>
      <c r="Z204" s="258"/>
      <c r="AA204" s="258"/>
      <c r="AB204" s="258"/>
      <c r="AC204" s="258"/>
      <c r="AD204" s="258"/>
      <c r="AE204" s="258"/>
      <c r="AF204" s="258"/>
      <c r="AG204" s="258"/>
      <c r="AH204" s="258"/>
      <c r="AI204" s="258"/>
      <c r="AJ204" s="258"/>
      <c r="AK204" s="258"/>
      <c r="AL204" s="258"/>
      <c r="AM204" s="258"/>
      <c r="AN204" s="258"/>
      <c r="AO204" s="258"/>
      <c r="AP204" s="258"/>
      <c r="AQ204" s="159"/>
    </row>
    <row r="205" spans="2:44" x14ac:dyDescent="0.35">
      <c r="B205" s="146" t="s">
        <v>144</v>
      </c>
      <c r="C205" s="27" t="s">
        <v>44</v>
      </c>
      <c r="D205" s="55">
        <v>0</v>
      </c>
      <c r="E205" s="55">
        <v>0</v>
      </c>
      <c r="F205" s="82">
        <v>0.4797202797202797</v>
      </c>
      <c r="G205" s="82">
        <v>0.36647505078799475</v>
      </c>
      <c r="H205" s="82">
        <v>0.29357484353528202</v>
      </c>
      <c r="I205" s="195">
        <v>0.30978677216869327</v>
      </c>
      <c r="J205" s="82">
        <v>0.37877815960290184</v>
      </c>
      <c r="K205" s="82">
        <v>0.42182145407343896</v>
      </c>
      <c r="L205" s="82">
        <v>0.39453284790967835</v>
      </c>
      <c r="M205" s="82">
        <v>0.28317407655687249</v>
      </c>
      <c r="N205" s="82">
        <v>0.24760221340014715</v>
      </c>
      <c r="O205" s="82">
        <v>0.26265926904977227</v>
      </c>
      <c r="P205" s="82">
        <v>0.27843009976178856</v>
      </c>
      <c r="Q205" s="82">
        <v>0.38795750544333257</v>
      </c>
      <c r="R205" s="82">
        <v>0.24763011305344457</v>
      </c>
      <c r="S205" s="82">
        <v>0.24145102033975868</v>
      </c>
      <c r="T205" s="82">
        <v>0.35525819975599027</v>
      </c>
      <c r="U205" s="82">
        <v>0.41629522210349562</v>
      </c>
      <c r="V205" s="82">
        <v>0.23961116622230266</v>
      </c>
      <c r="W205" s="82">
        <f>W187/$W$194</f>
        <v>0.21956273060661458</v>
      </c>
      <c r="X205" s="316">
        <f t="shared" ref="X205:X211" si="22">X187/$X$194</f>
        <v>0.23637887401551427</v>
      </c>
      <c r="Y205" s="258"/>
      <c r="Z205" s="258"/>
      <c r="AA205" s="258"/>
      <c r="AB205" s="258"/>
      <c r="AC205" s="258"/>
      <c r="AD205" s="258"/>
      <c r="AE205" s="258"/>
      <c r="AF205" s="258"/>
      <c r="AG205" s="258"/>
      <c r="AH205" s="258"/>
      <c r="AI205" s="258"/>
      <c r="AJ205" s="258"/>
      <c r="AK205" s="258"/>
      <c r="AL205" s="258"/>
      <c r="AM205" s="258"/>
      <c r="AN205" s="258"/>
      <c r="AO205" s="258"/>
      <c r="AP205" s="258"/>
      <c r="AQ205" s="258"/>
      <c r="AR205" s="258"/>
    </row>
    <row r="206" spans="2:44" x14ac:dyDescent="0.35">
      <c r="B206" s="146" t="s">
        <v>145</v>
      </c>
      <c r="C206" s="27" t="s">
        <v>44</v>
      </c>
      <c r="D206" s="55">
        <v>0</v>
      </c>
      <c r="E206" s="55">
        <v>0</v>
      </c>
      <c r="F206" s="82">
        <v>0.65285846839244888</v>
      </c>
      <c r="G206" s="82">
        <v>0.67568523187561991</v>
      </c>
      <c r="H206" s="82">
        <v>0.49953450223461915</v>
      </c>
      <c r="I206" s="195">
        <v>0.47318835799728043</v>
      </c>
      <c r="J206" s="82">
        <v>0.66305969199439985</v>
      </c>
      <c r="K206" s="82">
        <v>0.66621982846722105</v>
      </c>
      <c r="L206" s="82">
        <v>0.73964810193896724</v>
      </c>
      <c r="M206" s="82">
        <v>0.63820799200118161</v>
      </c>
      <c r="N206" s="82">
        <v>0.50210509455764396</v>
      </c>
      <c r="O206" s="82">
        <v>0.63453428667582912</v>
      </c>
      <c r="P206" s="82">
        <v>0.45348932569058792</v>
      </c>
      <c r="Q206" s="82">
        <v>0.41232281586332553</v>
      </c>
      <c r="R206" s="82">
        <v>0.42125107136775913</v>
      </c>
      <c r="S206" s="82">
        <v>0.43260715279811951</v>
      </c>
      <c r="T206" s="82">
        <v>0.36574851183025775</v>
      </c>
      <c r="U206" s="82">
        <v>0.75117920928102588</v>
      </c>
      <c r="V206" s="82">
        <v>0.29329951612266952</v>
      </c>
      <c r="W206" s="82">
        <f t="shared" ref="W206:W211" si="23">W188/$W$194</f>
        <v>0.24050190466577701</v>
      </c>
      <c r="X206" s="316">
        <f t="shared" si="22"/>
        <v>0.25083972059905568</v>
      </c>
      <c r="Y206" s="258"/>
      <c r="Z206" s="258"/>
      <c r="AA206" s="258"/>
      <c r="AB206" s="258"/>
      <c r="AC206" s="258"/>
      <c r="AD206" s="258"/>
      <c r="AE206" s="258"/>
      <c r="AF206" s="258"/>
      <c r="AG206" s="258"/>
      <c r="AH206" s="258"/>
      <c r="AI206" s="258"/>
      <c r="AJ206" s="258"/>
      <c r="AK206" s="258"/>
      <c r="AL206" s="258"/>
      <c r="AM206" s="258"/>
      <c r="AN206" s="258"/>
      <c r="AO206" s="258"/>
      <c r="AP206" s="258"/>
      <c r="AQ206" s="258"/>
      <c r="AR206" s="258"/>
    </row>
    <row r="207" spans="2:44" x14ac:dyDescent="0.35">
      <c r="B207" s="146" t="s">
        <v>146</v>
      </c>
      <c r="C207" s="27" t="s">
        <v>44</v>
      </c>
      <c r="D207" s="55">
        <v>0</v>
      </c>
      <c r="E207" s="55">
        <v>0</v>
      </c>
      <c r="F207" s="82">
        <v>0.10898809927936141</v>
      </c>
      <c r="G207" s="82">
        <v>7.548607796738073E-2</v>
      </c>
      <c r="H207" s="82">
        <v>0.29782615991698741</v>
      </c>
      <c r="I207" s="195">
        <v>0.34947746213455699</v>
      </c>
      <c r="J207" s="82">
        <v>6.314878452335497E-2</v>
      </c>
      <c r="K207" s="82">
        <v>2.5419342165687607E-2</v>
      </c>
      <c r="L207" s="82">
        <v>-1.7758529002699822E-2</v>
      </c>
      <c r="M207" s="82">
        <v>0.21223682865031315</v>
      </c>
      <c r="N207" s="82">
        <v>0.20535349952902318</v>
      </c>
      <c r="O207" s="82">
        <v>0.24929542775384816</v>
      </c>
      <c r="P207" s="82">
        <v>0.37179755732581837</v>
      </c>
      <c r="Q207" s="82">
        <v>0.35574504098586829</v>
      </c>
      <c r="R207" s="82">
        <v>0.41425838457058711</v>
      </c>
      <c r="S207" s="82">
        <v>0.40929738426361095</v>
      </c>
      <c r="T207" s="82">
        <v>0.41928046103617195</v>
      </c>
      <c r="U207" s="82">
        <v>8.3676156312013583E-2</v>
      </c>
      <c r="V207" s="82">
        <v>0.41806262046178577</v>
      </c>
      <c r="W207" s="82">
        <f t="shared" si="23"/>
        <v>0.50014493753294376</v>
      </c>
      <c r="X207" s="316">
        <f t="shared" si="22"/>
        <v>0.50640266334957784</v>
      </c>
      <c r="Y207" s="258"/>
      <c r="Z207" s="258"/>
      <c r="AA207" s="258"/>
      <c r="AB207" s="258"/>
      <c r="AC207" s="258"/>
      <c r="AD207" s="258"/>
      <c r="AE207" s="258"/>
      <c r="AF207" s="258"/>
      <c r="AG207" s="258"/>
      <c r="AH207" s="258"/>
      <c r="AI207" s="258"/>
      <c r="AJ207" s="258"/>
      <c r="AK207" s="258"/>
      <c r="AL207" s="258"/>
      <c r="AM207" s="258"/>
      <c r="AN207" s="258"/>
      <c r="AO207" s="258"/>
      <c r="AP207" s="258"/>
      <c r="AQ207" s="258"/>
      <c r="AR207" s="258"/>
    </row>
    <row r="208" spans="2:44" x14ac:dyDescent="0.35">
      <c r="B208" s="146" t="s">
        <v>147</v>
      </c>
      <c r="C208" s="27" t="s">
        <v>44</v>
      </c>
      <c r="D208" s="55">
        <v>0</v>
      </c>
      <c r="E208" s="55">
        <v>0</v>
      </c>
      <c r="F208" s="82">
        <v>9.9968639774465004E-2</v>
      </c>
      <c r="G208" s="82">
        <v>0.11768196845022276</v>
      </c>
      <c r="H208" s="82">
        <v>8.6281447534838768E-2</v>
      </c>
      <c r="I208" s="195">
        <v>5.8711488037323451E-3</v>
      </c>
      <c r="J208" s="82">
        <v>9.8915616647575408E-2</v>
      </c>
      <c r="K208" s="82">
        <v>0.13966038527185901</v>
      </c>
      <c r="L208" s="82">
        <v>0.13399431399820008</v>
      </c>
      <c r="M208" s="82">
        <v>0.10112142524399811</v>
      </c>
      <c r="N208" s="82">
        <v>0.19006105536932583</v>
      </c>
      <c r="O208" s="82">
        <v>5.711970489750564E-2</v>
      </c>
      <c r="P208" s="82">
        <v>6.3907989160941328E-2</v>
      </c>
      <c r="Q208" s="82">
        <v>3.7470387948947241E-2</v>
      </c>
      <c r="R208" s="82">
        <v>4.5312953855707674E-2</v>
      </c>
      <c r="S208" s="82">
        <v>3.0873238287187427E-2</v>
      </c>
      <c r="T208" s="82">
        <v>8.731122840210491E-2</v>
      </c>
      <c r="U208" s="82">
        <v>-0.19740497633949025</v>
      </c>
      <c r="V208" s="82">
        <v>8.9375385470979396E-2</v>
      </c>
      <c r="W208" s="82">
        <f t="shared" si="23"/>
        <v>8.980527175599344E-2</v>
      </c>
      <c r="X208" s="316">
        <f t="shared" si="22"/>
        <v>7.5505564592496327E-2</v>
      </c>
      <c r="Y208" s="258"/>
      <c r="Z208" s="258"/>
      <c r="AA208" s="258"/>
      <c r="AB208" s="258"/>
      <c r="AC208" s="258"/>
      <c r="AD208" s="258"/>
      <c r="AE208" s="258"/>
      <c r="AF208" s="258"/>
      <c r="AG208" s="258"/>
      <c r="AH208" s="258"/>
      <c r="AI208" s="258"/>
      <c r="AJ208" s="258"/>
      <c r="AK208" s="258"/>
      <c r="AL208" s="258"/>
      <c r="AM208" s="258"/>
      <c r="AN208" s="258"/>
      <c r="AO208" s="258"/>
      <c r="AP208" s="258"/>
      <c r="AQ208" s="258"/>
      <c r="AR208" s="258"/>
    </row>
    <row r="209" spans="2:44" x14ac:dyDescent="0.35">
      <c r="B209" s="146" t="s">
        <v>148</v>
      </c>
      <c r="C209" s="27" t="s">
        <v>44</v>
      </c>
      <c r="D209" s="55">
        <v>0</v>
      </c>
      <c r="E209" s="55">
        <v>0</v>
      </c>
      <c r="F209" s="82">
        <v>1.1162947085277181E-2</v>
      </c>
      <c r="G209" s="82">
        <v>0.10724450452656592</v>
      </c>
      <c r="H209" s="82">
        <v>0.10013925854136678</v>
      </c>
      <c r="I209" s="195">
        <v>9.4173001935436457E-2</v>
      </c>
      <c r="J209" s="82">
        <v>2.7287768868524881E-2</v>
      </c>
      <c r="K209" s="82">
        <v>0.11822276963588438</v>
      </c>
      <c r="L209" s="82">
        <v>5.6790988300744472E-2</v>
      </c>
      <c r="M209" s="82">
        <v>0.21406837626259773</v>
      </c>
      <c r="N209" s="82">
        <v>0.1098253000331781</v>
      </c>
      <c r="O209" s="82">
        <v>9.3261111936271693E-2</v>
      </c>
      <c r="P209" s="82">
        <v>8.9135624926512974E-2</v>
      </c>
      <c r="Q209" s="82">
        <v>0.10988203168947451</v>
      </c>
      <c r="R209" s="82">
        <v>8.37319512987338E-2</v>
      </c>
      <c r="S209" s="82">
        <v>9.8145856923635186E-2</v>
      </c>
      <c r="T209" s="82">
        <v>6.1495205445159726E-2</v>
      </c>
      <c r="U209" s="82">
        <v>0.15021943214776376</v>
      </c>
      <c r="V209" s="82">
        <v>9.0154746452704826E-2</v>
      </c>
      <c r="W209" s="82">
        <f t="shared" si="23"/>
        <v>4.6776460648745244E-2</v>
      </c>
      <c r="X209" s="316">
        <f t="shared" si="22"/>
        <v>3.9528733622148843E-2</v>
      </c>
      <c r="Y209" s="258"/>
      <c r="Z209" s="258"/>
      <c r="AA209" s="258"/>
      <c r="AB209" s="258"/>
      <c r="AC209" s="258"/>
      <c r="AD209" s="258"/>
      <c r="AE209" s="258"/>
      <c r="AF209" s="258"/>
      <c r="AG209" s="258"/>
      <c r="AH209" s="258"/>
      <c r="AI209" s="258"/>
      <c r="AJ209" s="258"/>
      <c r="AK209" s="258"/>
      <c r="AL209" s="258"/>
      <c r="AM209" s="258"/>
      <c r="AN209" s="258"/>
      <c r="AO209" s="258"/>
      <c r="AP209" s="258"/>
      <c r="AQ209" s="258"/>
      <c r="AR209" s="258"/>
    </row>
    <row r="210" spans="2:44" x14ac:dyDescent="0.35">
      <c r="B210" s="146" t="s">
        <v>149</v>
      </c>
      <c r="C210" s="27" t="s">
        <v>44</v>
      </c>
      <c r="D210" s="55">
        <v>0</v>
      </c>
      <c r="E210" s="55">
        <v>0</v>
      </c>
      <c r="F210" s="82">
        <v>-0.35135544067582897</v>
      </c>
      <c r="G210" s="82">
        <v>-0.293072342594698</v>
      </c>
      <c r="H210" s="82">
        <v>-0.23957204549143002</v>
      </c>
      <c r="I210" s="195">
        <v>-0.20013327676441789</v>
      </c>
      <c r="J210" s="82">
        <v>-0.22985617920325824</v>
      </c>
      <c r="K210" s="82">
        <v>-0.27115292218910014</v>
      </c>
      <c r="L210" s="82">
        <v>-0.26762558291745048</v>
      </c>
      <c r="M210" s="82">
        <v>-0.39088770977014792</v>
      </c>
      <c r="N210" s="82">
        <v>-0.21518108770845959</v>
      </c>
      <c r="O210" s="82">
        <v>-0.25844781653107923</v>
      </c>
      <c r="P210" s="82">
        <v>-0.22247688672269278</v>
      </c>
      <c r="Q210" s="82">
        <v>-0.26416290222285282</v>
      </c>
      <c r="R210" s="82">
        <v>-0.18202448799710388</v>
      </c>
      <c r="S210" s="82">
        <v>-0.18164568860364358</v>
      </c>
      <c r="T210" s="82">
        <v>-0.25935129238220467</v>
      </c>
      <c r="U210" s="82">
        <v>-0.16272706457029462</v>
      </c>
      <c r="V210" s="82">
        <v>-0.11075481232314037</v>
      </c>
      <c r="W210" s="82">
        <f t="shared" si="23"/>
        <v>-7.8472682102122979E-2</v>
      </c>
      <c r="X210" s="316">
        <f t="shared" si="22"/>
        <v>-0.14384958277929372</v>
      </c>
      <c r="Y210" s="258"/>
      <c r="Z210" s="258"/>
      <c r="AA210" s="258"/>
      <c r="AB210" s="258"/>
      <c r="AC210" s="258"/>
      <c r="AD210" s="258"/>
      <c r="AE210" s="258"/>
      <c r="AF210" s="258"/>
      <c r="AG210" s="258"/>
      <c r="AH210" s="258"/>
      <c r="AI210" s="258"/>
      <c r="AJ210" s="258"/>
      <c r="AK210" s="258"/>
      <c r="AL210" s="258"/>
      <c r="AM210" s="258"/>
      <c r="AN210" s="258"/>
      <c r="AO210" s="258"/>
      <c r="AP210" s="258"/>
      <c r="AQ210" s="258"/>
      <c r="AR210" s="258"/>
    </row>
    <row r="211" spans="2:44" x14ac:dyDescent="0.35">
      <c r="B211" s="155" t="s">
        <v>140</v>
      </c>
      <c r="C211" s="44" t="s">
        <v>44</v>
      </c>
      <c r="D211" s="186">
        <v>0</v>
      </c>
      <c r="E211" s="57">
        <v>0</v>
      </c>
      <c r="F211" s="83">
        <v>-1.3429935760032846E-3</v>
      </c>
      <c r="G211" s="83">
        <v>-4.9500491013086186E-2</v>
      </c>
      <c r="H211" s="83">
        <v>-3.7784166271664039E-2</v>
      </c>
      <c r="I211" s="218">
        <v>-3.2363466275281721E-2</v>
      </c>
      <c r="J211" s="83">
        <v>-1.3338424334987909E-3</v>
      </c>
      <c r="K211" s="83">
        <v>-0.10019085742499091</v>
      </c>
      <c r="L211" s="83">
        <v>-3.9582140227440048E-2</v>
      </c>
      <c r="M211" s="83">
        <v>-5.7920988944815018E-2</v>
      </c>
      <c r="N211" s="83">
        <v>-3.9670735753429352E-2</v>
      </c>
      <c r="O211" s="83">
        <v>-3.8421983782147583E-2</v>
      </c>
      <c r="P211" s="83">
        <v>-3.4283710142956336E-2</v>
      </c>
      <c r="Q211" s="83">
        <v>-3.9214879708095202E-2</v>
      </c>
      <c r="R211" s="83">
        <v>-3.0159986149128661E-2</v>
      </c>
      <c r="S211" s="83">
        <v>-3.0728964008668119E-2</v>
      </c>
      <c r="T211" s="83">
        <v>-2.9742314087479876E-2</v>
      </c>
      <c r="U211" s="83">
        <v>-4.1237978934513822E-2</v>
      </c>
      <c r="V211" s="83">
        <v>-1.9748622407301748E-2</v>
      </c>
      <c r="W211" s="83">
        <f t="shared" si="23"/>
        <v>-1.8318623107950998E-2</v>
      </c>
      <c r="X211" s="317">
        <f t="shared" si="22"/>
        <v>3.5194026600500868E-2</v>
      </c>
      <c r="Y211" s="258"/>
      <c r="Z211" s="258"/>
      <c r="AA211" s="258"/>
      <c r="AB211" s="258"/>
      <c r="AC211" s="258"/>
      <c r="AD211" s="258"/>
      <c r="AE211" s="258"/>
      <c r="AF211" s="258"/>
      <c r="AG211" s="258"/>
      <c r="AH211" s="258"/>
      <c r="AI211" s="258"/>
      <c r="AJ211" s="258"/>
      <c r="AK211" s="258"/>
      <c r="AL211" s="258"/>
      <c r="AM211" s="258"/>
      <c r="AN211" s="258"/>
      <c r="AO211" s="258"/>
      <c r="AP211" s="258"/>
      <c r="AQ211" s="258"/>
      <c r="AR211" s="258"/>
    </row>
    <row r="212" spans="2:44" x14ac:dyDescent="0.35">
      <c r="B212" s="237" t="s">
        <v>165</v>
      </c>
      <c r="C212" s="240"/>
      <c r="D212" s="239"/>
      <c r="E212" s="239"/>
      <c r="F212" s="239"/>
      <c r="G212" s="239"/>
      <c r="H212" s="239"/>
      <c r="I212" s="241"/>
      <c r="J212" s="239"/>
      <c r="K212" s="239"/>
      <c r="L212" s="239"/>
      <c r="M212" s="239"/>
      <c r="N212" s="239"/>
      <c r="O212" s="239"/>
      <c r="P212" s="239"/>
      <c r="Q212" s="239"/>
      <c r="R212" s="239"/>
      <c r="S212" s="239"/>
      <c r="T212" s="239"/>
      <c r="U212" s="239"/>
      <c r="V212" s="239"/>
      <c r="W212" s="239"/>
      <c r="X212" s="240"/>
      <c r="Y212" s="258"/>
      <c r="Z212" s="258"/>
      <c r="AA212" s="258"/>
      <c r="AB212" s="258"/>
      <c r="AC212" s="258"/>
      <c r="AD212" s="258"/>
      <c r="AE212" s="258"/>
      <c r="AF212" s="258"/>
      <c r="AG212" s="258"/>
      <c r="AH212" s="258"/>
      <c r="AI212" s="258"/>
      <c r="AJ212" s="258"/>
      <c r="AK212" s="258"/>
      <c r="AL212" s="258"/>
      <c r="AM212" s="258"/>
      <c r="AN212" s="258"/>
      <c r="AO212" s="258"/>
      <c r="AP212" s="258"/>
      <c r="AQ212" s="258"/>
      <c r="AR212" s="258"/>
    </row>
    <row r="213" spans="2:44" x14ac:dyDescent="0.35">
      <c r="B213" s="146" t="s">
        <v>144</v>
      </c>
      <c r="C213" s="27" t="s">
        <v>22</v>
      </c>
      <c r="D213" s="55">
        <v>0</v>
      </c>
      <c r="E213" s="55">
        <v>0</v>
      </c>
      <c r="F213" s="111">
        <v>578.76900000000001</v>
      </c>
      <c r="G213" s="65">
        <v>426.88499999999999</v>
      </c>
      <c r="H213" s="65">
        <v>443.815</v>
      </c>
      <c r="I213" s="78">
        <v>569.71900000000005</v>
      </c>
      <c r="J213" s="65">
        <v>107.211</v>
      </c>
      <c r="K213" s="65">
        <v>116.651</v>
      </c>
      <c r="L213" s="65">
        <v>96.316999999999965</v>
      </c>
      <c r="M213" s="65">
        <v>106.70600000000002</v>
      </c>
      <c r="N213" s="65">
        <v>84.843000000000004</v>
      </c>
      <c r="O213" s="65">
        <v>88.599000000000004</v>
      </c>
      <c r="P213" s="67">
        <v>116.65218055000001</v>
      </c>
      <c r="Q213" s="67">
        <v>153.72081944999996</v>
      </c>
      <c r="R213" s="100">
        <v>135.05500000000001</v>
      </c>
      <c r="S213" s="100">
        <v>123.68299999999999</v>
      </c>
      <c r="T213" s="100">
        <v>189.36500000000001</v>
      </c>
      <c r="U213" s="100">
        <v>121.61600000000004</v>
      </c>
      <c r="V213" s="100">
        <v>152.49600000000001</v>
      </c>
      <c r="W213" s="100">
        <v>147.398</v>
      </c>
      <c r="X213" s="103">
        <v>180.33</v>
      </c>
      <c r="Y213" s="258"/>
      <c r="Z213" s="258"/>
      <c r="AA213" s="258"/>
      <c r="AB213" s="258"/>
      <c r="AC213" s="258"/>
      <c r="AD213" s="258"/>
      <c r="AE213" s="258"/>
      <c r="AF213" s="258"/>
      <c r="AG213" s="258"/>
      <c r="AH213" s="258"/>
      <c r="AI213" s="258"/>
      <c r="AJ213" s="258"/>
      <c r="AK213" s="258"/>
      <c r="AL213" s="258"/>
      <c r="AM213" s="258"/>
      <c r="AN213" s="258"/>
      <c r="AO213" s="258"/>
      <c r="AP213" s="258"/>
      <c r="AQ213" s="258"/>
      <c r="AR213" s="258"/>
    </row>
    <row r="214" spans="2:44" x14ac:dyDescent="0.35">
      <c r="B214" s="146" t="s">
        <v>145</v>
      </c>
      <c r="C214" s="27" t="s">
        <v>22</v>
      </c>
      <c r="D214" s="55">
        <v>0</v>
      </c>
      <c r="E214" s="55">
        <v>0</v>
      </c>
      <c r="F214" s="111">
        <v>130.01300000000001</v>
      </c>
      <c r="G214" s="65">
        <v>674.56299999999999</v>
      </c>
      <c r="H214" s="65">
        <v>812.423</v>
      </c>
      <c r="I214" s="78">
        <v>1095.44</v>
      </c>
      <c r="J214" s="65">
        <v>158.25399999999999</v>
      </c>
      <c r="K214" s="65">
        <v>145.97999999999999</v>
      </c>
      <c r="L214" s="65">
        <v>195.68499999999997</v>
      </c>
      <c r="M214" s="65">
        <v>174.64400000000001</v>
      </c>
      <c r="N214" s="65">
        <v>160.096</v>
      </c>
      <c r="O214" s="65">
        <v>233.30599999999998</v>
      </c>
      <c r="P214" s="67">
        <v>164.74000000000007</v>
      </c>
      <c r="Q214" s="67">
        <v>254.28099999999995</v>
      </c>
      <c r="R214" s="100">
        <v>159.54300000000001</v>
      </c>
      <c r="S214" s="100">
        <v>164.42899999999997</v>
      </c>
      <c r="T214" s="100">
        <v>241.012</v>
      </c>
      <c r="U214" s="100">
        <v>530.45600000000013</v>
      </c>
      <c r="V214" s="100">
        <v>149.24799999999999</v>
      </c>
      <c r="W214" s="100">
        <v>108.53199999999998</v>
      </c>
      <c r="X214" s="103">
        <v>151.71800000000002</v>
      </c>
      <c r="Y214" s="258"/>
      <c r="Z214" s="258"/>
      <c r="AA214" s="258"/>
      <c r="AB214" s="258"/>
      <c r="AC214" s="258"/>
      <c r="AD214" s="258"/>
      <c r="AE214" s="258"/>
      <c r="AF214" s="258"/>
      <c r="AG214" s="258"/>
      <c r="AH214" s="258"/>
      <c r="AI214" s="258"/>
      <c r="AJ214" s="258"/>
      <c r="AK214" s="258"/>
      <c r="AL214" s="258"/>
      <c r="AM214" s="258"/>
      <c r="AN214" s="258"/>
      <c r="AO214" s="258"/>
      <c r="AP214" s="258"/>
      <c r="AQ214" s="258"/>
      <c r="AR214" s="258"/>
    </row>
    <row r="215" spans="2:44" x14ac:dyDescent="0.35">
      <c r="B215" s="146" t="s">
        <v>146</v>
      </c>
      <c r="C215" s="27" t="s">
        <v>22</v>
      </c>
      <c r="D215" s="55">
        <v>0</v>
      </c>
      <c r="E215" s="55">
        <v>0</v>
      </c>
      <c r="F215" s="111">
        <v>144.76599999999999</v>
      </c>
      <c r="G215" s="65">
        <v>72.938999999999993</v>
      </c>
      <c r="H215" s="65">
        <v>406.65899999999999</v>
      </c>
      <c r="I215" s="78">
        <v>511.464</v>
      </c>
      <c r="J215" s="65">
        <v>16.951000000000001</v>
      </c>
      <c r="K215" s="65">
        <v>-2.359</v>
      </c>
      <c r="L215" s="65">
        <v>-17.961000000000002</v>
      </c>
      <c r="M215" s="65">
        <v>76.308000000000007</v>
      </c>
      <c r="N215" s="65">
        <v>81.96</v>
      </c>
      <c r="O215" s="65">
        <v>99.188999999999993</v>
      </c>
      <c r="P215" s="67">
        <v>160.22581944999996</v>
      </c>
      <c r="Q215" s="67">
        <v>65.284180550000031</v>
      </c>
      <c r="R215" s="100">
        <v>179.29400000000001</v>
      </c>
      <c r="S215" s="100">
        <v>154.45099999999999</v>
      </c>
      <c r="T215" s="100">
        <v>247.41499999999999</v>
      </c>
      <c r="U215" s="100">
        <v>-69.69599999999997</v>
      </c>
      <c r="V215" s="100">
        <v>237.19877154000005</v>
      </c>
      <c r="W215" s="100">
        <v>271.59322845999992</v>
      </c>
      <c r="X215" s="103">
        <v>352.42399999999998</v>
      </c>
      <c r="Y215" s="258"/>
      <c r="Z215" s="258"/>
      <c r="AA215" s="258"/>
      <c r="AB215" s="258"/>
      <c r="AC215" s="258"/>
      <c r="AD215" s="258"/>
      <c r="AE215" s="258"/>
      <c r="AF215" s="258"/>
      <c r="AG215" s="258"/>
      <c r="AH215" s="258"/>
      <c r="AI215" s="258"/>
      <c r="AJ215" s="258"/>
      <c r="AK215" s="258"/>
      <c r="AL215" s="258"/>
      <c r="AM215" s="258"/>
      <c r="AN215" s="258"/>
      <c r="AO215" s="258"/>
      <c r="AP215" s="258"/>
      <c r="AQ215" s="258"/>
      <c r="AR215" s="258"/>
    </row>
    <row r="216" spans="2:44" x14ac:dyDescent="0.35">
      <c r="B216" s="146" t="s">
        <v>147</v>
      </c>
      <c r="C216" s="27" t="s">
        <v>22</v>
      </c>
      <c r="D216" s="55">
        <v>0</v>
      </c>
      <c r="E216" s="55">
        <v>0</v>
      </c>
      <c r="F216" s="111">
        <v>107.733</v>
      </c>
      <c r="G216" s="65">
        <v>133.607</v>
      </c>
      <c r="H216" s="65">
        <v>128.28800000000001</v>
      </c>
      <c r="I216" s="78">
        <v>-140.244</v>
      </c>
      <c r="J216" s="65">
        <v>27.827999999999999</v>
      </c>
      <c r="K216" s="65">
        <v>42.353999999999999</v>
      </c>
      <c r="L216" s="65">
        <v>39.914999999999992</v>
      </c>
      <c r="M216" s="65">
        <v>23.510000000000005</v>
      </c>
      <c r="N216" s="65">
        <v>85.058999999999997</v>
      </c>
      <c r="O216" s="65">
        <v>15.686999999999998</v>
      </c>
      <c r="P216" s="65">
        <v>23.169000000000011</v>
      </c>
      <c r="Q216" s="65">
        <v>4.3730000000000047</v>
      </c>
      <c r="R216" s="100">
        <v>16.736999999999998</v>
      </c>
      <c r="S216" s="100">
        <v>8.6330000000000027</v>
      </c>
      <c r="T216" s="100">
        <v>2.6040000000000001</v>
      </c>
      <c r="U216" s="100">
        <v>-168.21799999999999</v>
      </c>
      <c r="V216" s="100">
        <v>41.106000000000002</v>
      </c>
      <c r="W216" s="100">
        <v>35.080000000000005</v>
      </c>
      <c r="X216" s="103">
        <v>30.586000000000006</v>
      </c>
      <c r="Y216" s="258"/>
      <c r="Z216" s="258"/>
      <c r="AA216" s="258"/>
      <c r="AB216" s="258"/>
      <c r="AC216" s="258"/>
      <c r="AD216" s="258"/>
      <c r="AE216" s="258"/>
      <c r="AF216" s="258"/>
      <c r="AG216" s="258"/>
      <c r="AH216" s="258"/>
      <c r="AI216" s="258"/>
      <c r="AJ216" s="258"/>
      <c r="AK216" s="258"/>
      <c r="AL216" s="258"/>
      <c r="AM216" s="258"/>
      <c r="AN216" s="258"/>
      <c r="AO216" s="258"/>
      <c r="AP216" s="258"/>
      <c r="AQ216" s="258"/>
      <c r="AR216" s="258"/>
    </row>
    <row r="217" spans="2:44" x14ac:dyDescent="0.35">
      <c r="B217" s="146" t="s">
        <v>148</v>
      </c>
      <c r="C217" s="27" t="s">
        <v>22</v>
      </c>
      <c r="D217" s="55">
        <v>0</v>
      </c>
      <c r="E217" s="55">
        <v>0</v>
      </c>
      <c r="F217" s="111">
        <v>9.8160000000000007</v>
      </c>
      <c r="G217" s="65">
        <v>163.00399999999999</v>
      </c>
      <c r="H217" s="65">
        <v>206.68899999999999</v>
      </c>
      <c r="I217" s="78">
        <v>234.93600000000001</v>
      </c>
      <c r="J217" s="65">
        <v>8.859</v>
      </c>
      <c r="K217" s="65">
        <v>42.622999999999998</v>
      </c>
      <c r="L217" s="65">
        <v>20.299000000000007</v>
      </c>
      <c r="M217" s="65">
        <v>91.222999999999985</v>
      </c>
      <c r="N217" s="65">
        <v>54.701999999999998</v>
      </c>
      <c r="O217" s="65">
        <v>46.543999999999997</v>
      </c>
      <c r="P217" s="65">
        <v>49.924999999999997</v>
      </c>
      <c r="Q217" s="65">
        <v>55.518000000000001</v>
      </c>
      <c r="R217" s="100">
        <v>55.914000000000001</v>
      </c>
      <c r="S217" s="100">
        <v>64.616</v>
      </c>
      <c r="T217" s="100">
        <v>44.006999999999998</v>
      </c>
      <c r="U217" s="100">
        <v>70.399000000000001</v>
      </c>
      <c r="V217" s="100">
        <v>84.296999999999997</v>
      </c>
      <c r="W217" s="100">
        <v>36.689000000000007</v>
      </c>
      <c r="X217" s="103">
        <v>37.338999999999984</v>
      </c>
      <c r="Y217" s="258"/>
      <c r="Z217" s="258"/>
      <c r="AA217" s="258"/>
      <c r="AB217" s="258"/>
      <c r="AC217" s="258"/>
      <c r="AD217" s="258"/>
      <c r="AE217" s="258"/>
      <c r="AF217" s="258"/>
      <c r="AG217" s="258"/>
      <c r="AH217" s="258"/>
      <c r="AI217" s="258"/>
      <c r="AJ217" s="258"/>
      <c r="AK217" s="258"/>
      <c r="AL217" s="258"/>
      <c r="AM217" s="258"/>
      <c r="AN217" s="258"/>
      <c r="AO217" s="258"/>
      <c r="AP217" s="258"/>
      <c r="AQ217" s="258"/>
      <c r="AR217" s="258"/>
    </row>
    <row r="218" spans="2:44" x14ac:dyDescent="0.35">
      <c r="B218" s="146" t="s">
        <v>149</v>
      </c>
      <c r="C218" s="27" t="s">
        <v>22</v>
      </c>
      <c r="D218" s="55">
        <v>0</v>
      </c>
      <c r="E218" s="55">
        <v>0</v>
      </c>
      <c r="F218" s="111">
        <v>-575.52800000000002</v>
      </c>
      <c r="G218" s="65">
        <v>-542.16200000000003</v>
      </c>
      <c r="H218" s="65">
        <v>-634.72199999999998</v>
      </c>
      <c r="I218" s="78">
        <v>-831.37</v>
      </c>
      <c r="J218" s="65">
        <v>-101.76300000000001</v>
      </c>
      <c r="K218" s="65">
        <v>-119.63399999999999</v>
      </c>
      <c r="L218" s="65">
        <v>-130.536</v>
      </c>
      <c r="M218" s="65">
        <v>-190.22900000000004</v>
      </c>
      <c r="N218" s="65">
        <v>-140.49600000000001</v>
      </c>
      <c r="O218" s="65">
        <v>-163.82500000000002</v>
      </c>
      <c r="P218" s="65">
        <v>-160.505</v>
      </c>
      <c r="Q218" s="65">
        <v>-169.89599999999996</v>
      </c>
      <c r="R218" s="100">
        <v>-163.69800000000001</v>
      </c>
      <c r="S218" s="100">
        <v>-187.19699999999997</v>
      </c>
      <c r="T218" s="100">
        <v>-300.79899999999998</v>
      </c>
      <c r="U218" s="100">
        <v>-179.67600000000004</v>
      </c>
      <c r="V218" s="100">
        <v>-246.49177154</v>
      </c>
      <c r="W218" s="100">
        <v>-143.51422845999997</v>
      </c>
      <c r="X218" s="103">
        <v>-346.53799999999995</v>
      </c>
      <c r="Y218" s="258"/>
      <c r="Z218" s="258"/>
      <c r="AA218" s="258"/>
      <c r="AB218" s="258"/>
      <c r="AC218" s="258"/>
      <c r="AD218" s="258"/>
      <c r="AE218" s="258"/>
      <c r="AF218" s="258"/>
      <c r="AG218" s="258"/>
      <c r="AH218" s="258"/>
      <c r="AI218" s="258"/>
      <c r="AJ218" s="258"/>
      <c r="AK218" s="258"/>
      <c r="AL218" s="258"/>
      <c r="AM218" s="258"/>
      <c r="AN218" s="258"/>
      <c r="AO218" s="258"/>
      <c r="AP218" s="258"/>
      <c r="AQ218" s="258"/>
      <c r="AR218" s="258"/>
    </row>
    <row r="219" spans="2:44" x14ac:dyDescent="0.35">
      <c r="B219" s="155" t="s">
        <v>140</v>
      </c>
      <c r="C219" s="144" t="s">
        <v>22</v>
      </c>
      <c r="D219" s="186">
        <v>0</v>
      </c>
      <c r="E219" s="57">
        <v>0</v>
      </c>
      <c r="F219" s="112">
        <v>1.4390000000000001</v>
      </c>
      <c r="G219" s="69">
        <v>-75.491</v>
      </c>
      <c r="H219" s="69">
        <v>-78.739000000000004</v>
      </c>
      <c r="I219" s="79">
        <v>-79.727000000000004</v>
      </c>
      <c r="J219" s="69">
        <v>0.40799999999999997</v>
      </c>
      <c r="K219" s="69">
        <v>-36.841000000000001</v>
      </c>
      <c r="L219" s="69">
        <v>-14.549999999999995</v>
      </c>
      <c r="M219" s="69">
        <v>-24.509000000000007</v>
      </c>
      <c r="N219" s="69">
        <v>-19.943999999999999</v>
      </c>
      <c r="O219" s="69">
        <v>-19.574000000000002</v>
      </c>
      <c r="P219" s="69">
        <v>-19.777999999999999</v>
      </c>
      <c r="Q219" s="69">
        <v>-19.443000000000005</v>
      </c>
      <c r="R219" s="113">
        <v>-20.216000000000001</v>
      </c>
      <c r="S219" s="113">
        <v>-18.588999999999999</v>
      </c>
      <c r="T219" s="113">
        <v>-20.91</v>
      </c>
      <c r="U219" s="113">
        <v>-20.012</v>
      </c>
      <c r="V219" s="113">
        <v>-17.721</v>
      </c>
      <c r="W219" s="113">
        <v>-17.074000000000002</v>
      </c>
      <c r="X219" s="114">
        <v>39.597999999999999</v>
      </c>
      <c r="Y219" s="258"/>
      <c r="Z219" s="258"/>
      <c r="AA219" s="258"/>
      <c r="AB219" s="258"/>
      <c r="AC219" s="258"/>
      <c r="AD219" s="258"/>
      <c r="AE219" s="258"/>
      <c r="AF219" s="258"/>
      <c r="AG219" s="258"/>
      <c r="AH219" s="258"/>
      <c r="AI219" s="258"/>
      <c r="AJ219" s="258"/>
      <c r="AK219" s="258"/>
      <c r="AL219" s="258"/>
      <c r="AM219" s="258"/>
      <c r="AN219" s="258"/>
      <c r="AO219" s="258"/>
      <c r="AP219" s="258"/>
      <c r="AQ219" s="258"/>
      <c r="AR219" s="258"/>
    </row>
    <row r="220" spans="2:44" x14ac:dyDescent="0.35">
      <c r="B220" s="187" t="s">
        <v>166</v>
      </c>
      <c r="C220" s="188" t="s">
        <v>22</v>
      </c>
      <c r="D220" s="186">
        <f t="shared" ref="D220:U220" si="24">SUM(D213:D219)</f>
        <v>0</v>
      </c>
      <c r="E220" s="57">
        <f t="shared" si="24"/>
        <v>0</v>
      </c>
      <c r="F220" s="219">
        <f t="shared" si="24"/>
        <v>397.00799999999998</v>
      </c>
      <c r="G220" s="219">
        <f t="shared" si="24"/>
        <v>853.3449999999998</v>
      </c>
      <c r="H220" s="220">
        <f t="shared" si="24"/>
        <v>1284.413</v>
      </c>
      <c r="I220" s="221">
        <f t="shared" si="24"/>
        <v>1360.2180000000001</v>
      </c>
      <c r="J220" s="219">
        <f t="shared" si="24"/>
        <v>217.74799999999993</v>
      </c>
      <c r="K220" s="219">
        <f t="shared" si="24"/>
        <v>188.77399999999997</v>
      </c>
      <c r="L220" s="219">
        <f t="shared" si="24"/>
        <v>189.1689999999999</v>
      </c>
      <c r="M220" s="219">
        <f t="shared" si="24"/>
        <v>257.65299999999991</v>
      </c>
      <c r="N220" s="219">
        <f t="shared" si="24"/>
        <v>306.21999999999997</v>
      </c>
      <c r="O220" s="219">
        <f t="shared" si="24"/>
        <v>299.92599999999987</v>
      </c>
      <c r="P220" s="219">
        <f t="shared" si="24"/>
        <v>334.42899999999997</v>
      </c>
      <c r="Q220" s="220">
        <f t="shared" si="24"/>
        <v>343.83799999999997</v>
      </c>
      <c r="R220" s="98">
        <f t="shared" si="24"/>
        <v>362.62900000000013</v>
      </c>
      <c r="S220" s="98">
        <f t="shared" si="24"/>
        <v>310.02600000000001</v>
      </c>
      <c r="T220" s="98">
        <f t="shared" si="24"/>
        <v>402.69400000000002</v>
      </c>
      <c r="U220" s="98">
        <f t="shared" si="24"/>
        <v>284.8690000000002</v>
      </c>
      <c r="V220" s="98">
        <f>SUM(V213:V219)</f>
        <v>400.1330000000001</v>
      </c>
      <c r="W220" s="98">
        <f>SUM(W213:W219)</f>
        <v>438.70399999999995</v>
      </c>
      <c r="X220" s="306">
        <v>445.45699999999999</v>
      </c>
      <c r="Y220" s="258"/>
      <c r="Z220" s="258"/>
      <c r="AA220" s="258"/>
      <c r="AB220" s="258"/>
      <c r="AC220" s="258"/>
      <c r="AD220" s="258"/>
      <c r="AE220" s="258"/>
      <c r="AF220" s="258"/>
      <c r="AG220" s="258"/>
      <c r="AH220" s="258"/>
      <c r="AI220" s="258"/>
      <c r="AJ220" s="258"/>
      <c r="AK220" s="258"/>
      <c r="AL220" s="258"/>
      <c r="AM220" s="258"/>
      <c r="AN220" s="258"/>
      <c r="AO220" s="258"/>
      <c r="AP220" s="258"/>
      <c r="AQ220" s="258"/>
      <c r="AR220" s="258"/>
    </row>
    <row r="221" spans="2:44" x14ac:dyDescent="0.35">
      <c r="B221" s="237" t="s">
        <v>167</v>
      </c>
      <c r="C221" s="240"/>
      <c r="D221" s="239"/>
      <c r="E221" s="239"/>
      <c r="F221" s="239"/>
      <c r="G221" s="239"/>
      <c r="H221" s="239"/>
      <c r="I221" s="241"/>
      <c r="J221" s="239"/>
      <c r="K221" s="239"/>
      <c r="L221" s="239"/>
      <c r="M221" s="239"/>
      <c r="N221" s="239"/>
      <c r="O221" s="239"/>
      <c r="P221" s="239"/>
      <c r="Q221" s="239"/>
      <c r="R221" s="239"/>
      <c r="S221" s="239"/>
      <c r="T221" s="239"/>
      <c r="U221" s="239"/>
      <c r="V221" s="239"/>
      <c r="W221" s="239"/>
      <c r="X221" s="240"/>
      <c r="Y221" s="258"/>
      <c r="Z221" s="258"/>
      <c r="AA221" s="258"/>
      <c r="AB221" s="258"/>
      <c r="AC221" s="258"/>
      <c r="AD221" s="258"/>
      <c r="AE221" s="258"/>
      <c r="AF221" s="258"/>
      <c r="AG221" s="258"/>
      <c r="AH221" s="258"/>
      <c r="AI221" s="258"/>
      <c r="AJ221" s="258"/>
      <c r="AK221" s="258"/>
      <c r="AL221" s="258"/>
      <c r="AM221" s="258"/>
      <c r="AN221" s="258"/>
      <c r="AO221" s="258"/>
      <c r="AP221" s="258"/>
      <c r="AQ221" s="258"/>
      <c r="AR221" s="258"/>
    </row>
    <row r="222" spans="2:44" x14ac:dyDescent="0.35">
      <c r="B222" s="146" t="s">
        <v>144</v>
      </c>
      <c r="C222" s="27" t="s">
        <v>22</v>
      </c>
      <c r="D222" s="55">
        <v>0</v>
      </c>
      <c r="E222" s="55">
        <v>0</v>
      </c>
      <c r="F222" s="115">
        <v>10829.97</v>
      </c>
      <c r="G222" s="115">
        <v>12542.050999999999</v>
      </c>
      <c r="H222" s="115">
        <v>25767.734</v>
      </c>
      <c r="I222" s="116">
        <v>28985.1</v>
      </c>
      <c r="J222" s="55">
        <v>0</v>
      </c>
      <c r="K222" s="55">
        <v>0</v>
      </c>
      <c r="L222" s="55">
        <v>0</v>
      </c>
      <c r="M222" s="115">
        <v>12542.050999999999</v>
      </c>
      <c r="N222" s="115">
        <v>12682.06</v>
      </c>
      <c r="O222" s="115">
        <v>22482.837</v>
      </c>
      <c r="P222" s="115">
        <v>22804.787</v>
      </c>
      <c r="Q222" s="115">
        <v>25767.734</v>
      </c>
      <c r="R222" s="115">
        <v>26082.062000000002</v>
      </c>
      <c r="S222" s="115">
        <v>27502.026999999998</v>
      </c>
      <c r="T222" s="115">
        <v>28516.223999999998</v>
      </c>
      <c r="U222" s="115">
        <v>28985.1</v>
      </c>
      <c r="V222" s="253">
        <v>29593.428</v>
      </c>
      <c r="W222" s="253">
        <v>33147.072</v>
      </c>
      <c r="X222" s="116">
        <v>33604.067000000003</v>
      </c>
      <c r="Y222" s="258"/>
      <c r="Z222" s="258"/>
      <c r="AA222" s="258"/>
      <c r="AB222" s="258"/>
      <c r="AC222" s="258"/>
      <c r="AD222" s="258"/>
      <c r="AE222" s="258"/>
      <c r="AF222" s="258"/>
      <c r="AG222" s="258"/>
      <c r="AH222" s="258"/>
      <c r="AI222" s="258"/>
      <c r="AJ222" s="258"/>
      <c r="AK222" s="258"/>
      <c r="AL222" s="258"/>
      <c r="AM222" s="258"/>
      <c r="AN222" s="258"/>
      <c r="AO222" s="258"/>
      <c r="AP222" s="258"/>
      <c r="AQ222" s="258"/>
      <c r="AR222" s="258"/>
    </row>
    <row r="223" spans="2:44" x14ac:dyDescent="0.35">
      <c r="B223" s="146" t="s">
        <v>145</v>
      </c>
      <c r="C223" s="27" t="s">
        <v>22</v>
      </c>
      <c r="D223" s="55">
        <v>0</v>
      </c>
      <c r="E223" s="55">
        <v>0</v>
      </c>
      <c r="F223" s="115">
        <v>6760.6109999999999</v>
      </c>
      <c r="G223" s="115">
        <v>6883.366</v>
      </c>
      <c r="H223" s="115">
        <v>13377.005999999999</v>
      </c>
      <c r="I223" s="116">
        <v>17758.919999999998</v>
      </c>
      <c r="J223" s="55">
        <v>0</v>
      </c>
      <c r="K223" s="55">
        <v>0</v>
      </c>
      <c r="L223" s="55">
        <v>0</v>
      </c>
      <c r="M223" s="115">
        <v>6883.366</v>
      </c>
      <c r="N223" s="115">
        <v>7002.5789999999997</v>
      </c>
      <c r="O223" s="115">
        <v>10166.169</v>
      </c>
      <c r="P223" s="115">
        <v>10427.026</v>
      </c>
      <c r="Q223" s="115">
        <v>13377.005999999999</v>
      </c>
      <c r="R223" s="115">
        <v>15084.891</v>
      </c>
      <c r="S223" s="115">
        <v>16835.383999999998</v>
      </c>
      <c r="T223" s="115">
        <v>17112.725999999999</v>
      </c>
      <c r="U223" s="115">
        <v>17758.919999999998</v>
      </c>
      <c r="V223" s="253">
        <v>18441.171999999999</v>
      </c>
      <c r="W223" s="253">
        <v>19709.393</v>
      </c>
      <c r="X223" s="116">
        <v>19829.108</v>
      </c>
      <c r="Y223" s="258"/>
      <c r="Z223" s="258"/>
      <c r="AA223" s="258"/>
      <c r="AB223" s="258"/>
      <c r="AC223" s="258"/>
      <c r="AD223" s="258"/>
      <c r="AE223" s="258"/>
      <c r="AF223" s="258"/>
      <c r="AG223" s="258"/>
      <c r="AH223" s="258"/>
      <c r="AI223" s="258"/>
      <c r="AJ223" s="258"/>
      <c r="AK223" s="258"/>
      <c r="AL223" s="258"/>
      <c r="AM223" s="258"/>
      <c r="AN223" s="258"/>
      <c r="AO223" s="258"/>
      <c r="AP223" s="258"/>
      <c r="AQ223" s="258"/>
      <c r="AR223" s="258"/>
    </row>
    <row r="224" spans="2:44" x14ac:dyDescent="0.35">
      <c r="B224" s="146" t="s">
        <v>146</v>
      </c>
      <c r="C224" s="27" t="s">
        <v>22</v>
      </c>
      <c r="D224" s="55">
        <v>0</v>
      </c>
      <c r="E224" s="55">
        <v>0</v>
      </c>
      <c r="F224" s="115">
        <v>891.36199999999997</v>
      </c>
      <c r="G224" s="115">
        <v>1716.19</v>
      </c>
      <c r="H224" s="115">
        <v>11261.583000000001</v>
      </c>
      <c r="I224" s="116">
        <v>20145.633000000002</v>
      </c>
      <c r="J224" s="55">
        <v>0</v>
      </c>
      <c r="K224" s="55">
        <v>0</v>
      </c>
      <c r="L224" s="55">
        <v>0</v>
      </c>
      <c r="M224" s="115">
        <v>1716.19</v>
      </c>
      <c r="N224" s="115">
        <v>3889.1469999999999</v>
      </c>
      <c r="O224" s="115">
        <v>7288.2049999999999</v>
      </c>
      <c r="P224" s="115">
        <v>9400.7389999999923</v>
      </c>
      <c r="Q224" s="115">
        <v>11261.583000000001</v>
      </c>
      <c r="R224" s="115">
        <v>12057.49</v>
      </c>
      <c r="S224" s="115">
        <v>13241.713</v>
      </c>
      <c r="T224" s="115">
        <v>16861.207999999999</v>
      </c>
      <c r="U224" s="115">
        <v>20145.633000000002</v>
      </c>
      <c r="V224" s="253">
        <v>24670.540616539998</v>
      </c>
      <c r="W224" s="253">
        <v>26913.425999999999</v>
      </c>
      <c r="X224" s="116">
        <v>23619.838</v>
      </c>
      <c r="Y224" s="258"/>
      <c r="Z224" s="258"/>
      <c r="AA224" s="258"/>
      <c r="AB224" s="258"/>
      <c r="AC224" s="258"/>
      <c r="AD224" s="258"/>
      <c r="AE224" s="258"/>
      <c r="AF224" s="258"/>
      <c r="AG224" s="258"/>
      <c r="AH224" s="258"/>
      <c r="AI224" s="258"/>
      <c r="AJ224" s="258"/>
      <c r="AK224" s="258"/>
      <c r="AL224" s="258"/>
      <c r="AM224" s="258"/>
      <c r="AN224" s="258"/>
      <c r="AO224" s="258"/>
      <c r="AP224" s="258"/>
      <c r="AQ224" s="258"/>
      <c r="AR224" s="258"/>
    </row>
    <row r="225" spans="2:44" x14ac:dyDescent="0.35">
      <c r="B225" s="146" t="s">
        <v>147</v>
      </c>
      <c r="C225" s="27" t="s">
        <v>22</v>
      </c>
      <c r="D225" s="55">
        <v>0</v>
      </c>
      <c r="E225" s="55">
        <v>0</v>
      </c>
      <c r="F225" s="115">
        <v>755.90200000000004</v>
      </c>
      <c r="G225" s="115">
        <v>1036.7940000000001</v>
      </c>
      <c r="H225" s="115">
        <v>4405.348</v>
      </c>
      <c r="I225" s="116">
        <v>8240.5490000000009</v>
      </c>
      <c r="J225" s="55">
        <v>0</v>
      </c>
      <c r="K225" s="55">
        <v>0</v>
      </c>
      <c r="L225" s="55">
        <v>0</v>
      </c>
      <c r="M225" s="115">
        <v>1036.7940000000001</v>
      </c>
      <c r="N225" s="115">
        <v>2620.828</v>
      </c>
      <c r="O225" s="115">
        <v>4366.3429999999998</v>
      </c>
      <c r="P225" s="115">
        <v>4444.8509999999997</v>
      </c>
      <c r="Q225" s="115">
        <v>4405.348</v>
      </c>
      <c r="R225" s="115">
        <v>4467.692</v>
      </c>
      <c r="S225" s="115">
        <v>8663.6370000000006</v>
      </c>
      <c r="T225" s="115">
        <v>8503.7029999999995</v>
      </c>
      <c r="U225" s="115">
        <v>8240.5490000000009</v>
      </c>
      <c r="V225" s="253">
        <v>8860.0329999999994</v>
      </c>
      <c r="W225" s="253">
        <v>9238.3160000000007</v>
      </c>
      <c r="X225" s="116">
        <v>9551.2569999999996</v>
      </c>
      <c r="Y225" s="258"/>
      <c r="Z225" s="258"/>
      <c r="AA225" s="258"/>
      <c r="AB225" s="258"/>
      <c r="AC225" s="258"/>
      <c r="AD225" s="258"/>
      <c r="AE225" s="258"/>
      <c r="AF225" s="258"/>
      <c r="AG225" s="258"/>
      <c r="AH225" s="258"/>
      <c r="AI225" s="258"/>
      <c r="AJ225" s="258"/>
      <c r="AK225" s="258"/>
      <c r="AL225" s="258"/>
      <c r="AM225" s="258"/>
      <c r="AN225" s="258"/>
      <c r="AO225" s="258"/>
      <c r="AP225" s="258"/>
      <c r="AQ225" s="258"/>
      <c r="AR225" s="258"/>
    </row>
    <row r="226" spans="2:44" x14ac:dyDescent="0.35">
      <c r="B226" s="146" t="s">
        <v>148</v>
      </c>
      <c r="C226" s="27" t="s">
        <v>22</v>
      </c>
      <c r="D226" s="55">
        <v>0</v>
      </c>
      <c r="E226" s="55">
        <v>0</v>
      </c>
      <c r="F226" s="115">
        <v>151.81</v>
      </c>
      <c r="G226" s="115">
        <v>261.87700000000001</v>
      </c>
      <c r="H226" s="115">
        <v>1749.354</v>
      </c>
      <c r="I226" s="116">
        <v>2171.7759999999998</v>
      </c>
      <c r="J226" s="55">
        <v>0</v>
      </c>
      <c r="K226" s="55">
        <v>0</v>
      </c>
      <c r="L226" s="55">
        <v>0</v>
      </c>
      <c r="M226" s="115">
        <v>261.87700000000001</v>
      </c>
      <c r="N226" s="115">
        <v>202.64599999999999</v>
      </c>
      <c r="O226" s="115">
        <v>1044.7550000000001</v>
      </c>
      <c r="P226" s="115">
        <v>1186.9659999999999</v>
      </c>
      <c r="Q226" s="115">
        <v>1749.354</v>
      </c>
      <c r="R226" s="115">
        <v>1777.261</v>
      </c>
      <c r="S226" s="115">
        <v>2007.1389999999999</v>
      </c>
      <c r="T226" s="115">
        <v>2068.136</v>
      </c>
      <c r="U226" s="115">
        <v>2171.7759999999998</v>
      </c>
      <c r="V226" s="253">
        <v>2308.5770000000002</v>
      </c>
      <c r="W226" s="253">
        <v>2667.181</v>
      </c>
      <c r="X226" s="116">
        <v>2703.625</v>
      </c>
      <c r="Y226" s="258"/>
      <c r="Z226" s="258"/>
      <c r="AA226" s="258"/>
      <c r="AB226" s="258"/>
      <c r="AC226" s="258"/>
      <c r="AD226" s="258"/>
      <c r="AE226" s="258"/>
      <c r="AF226" s="258"/>
      <c r="AG226" s="258"/>
      <c r="AH226" s="258"/>
      <c r="AI226" s="258"/>
      <c r="AJ226" s="258"/>
      <c r="AK226" s="258"/>
      <c r="AL226" s="258"/>
      <c r="AM226" s="258"/>
      <c r="AN226" s="258"/>
      <c r="AO226" s="258"/>
      <c r="AP226" s="258"/>
      <c r="AQ226" s="258"/>
      <c r="AR226" s="258"/>
    </row>
    <row r="227" spans="2:44" x14ac:dyDescent="0.35">
      <c r="B227" s="146" t="s">
        <v>149</v>
      </c>
      <c r="C227" s="27" t="s">
        <v>22</v>
      </c>
      <c r="D227" s="55">
        <v>0</v>
      </c>
      <c r="E227" s="55">
        <v>0</v>
      </c>
      <c r="F227" s="115">
        <v>9823.9410000000007</v>
      </c>
      <c r="G227" s="115">
        <v>12807.989</v>
      </c>
      <c r="H227" s="115">
        <v>39158.85</v>
      </c>
      <c r="I227" s="116">
        <v>53337.434000000001</v>
      </c>
      <c r="J227" s="55">
        <v>0</v>
      </c>
      <c r="K227" s="55">
        <v>0</v>
      </c>
      <c r="L227" s="55">
        <v>0</v>
      </c>
      <c r="M227" s="115">
        <v>12807.989</v>
      </c>
      <c r="N227" s="115">
        <v>18600.37</v>
      </c>
      <c r="O227" s="115">
        <v>21106.694</v>
      </c>
      <c r="P227" s="115">
        <v>36665.677000000003</v>
      </c>
      <c r="Q227" s="115">
        <v>39158.85</v>
      </c>
      <c r="R227" s="115">
        <v>40710.470999999998</v>
      </c>
      <c r="S227" s="115">
        <v>44664.300999999999</v>
      </c>
      <c r="T227" s="115">
        <v>49542.64</v>
      </c>
      <c r="U227" s="115">
        <v>53337.434000000001</v>
      </c>
      <c r="V227" s="253">
        <v>56266.821383460003</v>
      </c>
      <c r="W227" s="253">
        <v>62348.921000000002</v>
      </c>
      <c r="X227" s="116">
        <v>64489.534</v>
      </c>
      <c r="Y227" s="258"/>
      <c r="Z227" s="258"/>
      <c r="AA227" s="258"/>
      <c r="AB227" s="258"/>
      <c r="AC227" s="258"/>
      <c r="AD227" s="258"/>
      <c r="AE227" s="258"/>
      <c r="AF227" s="258"/>
      <c r="AG227" s="258"/>
      <c r="AH227" s="258"/>
      <c r="AI227" s="258"/>
      <c r="AJ227" s="258"/>
      <c r="AK227" s="258"/>
      <c r="AL227" s="258"/>
      <c r="AM227" s="258"/>
      <c r="AN227" s="258"/>
      <c r="AO227" s="258"/>
      <c r="AP227" s="258"/>
      <c r="AQ227" s="258"/>
      <c r="AR227" s="258"/>
    </row>
    <row r="228" spans="2:44" x14ac:dyDescent="0.35">
      <c r="B228" s="155" t="s">
        <v>140</v>
      </c>
      <c r="C228" s="44" t="s">
        <v>22</v>
      </c>
      <c r="D228" s="57">
        <v>0</v>
      </c>
      <c r="E228" s="57">
        <v>0</v>
      </c>
      <c r="F228" s="117">
        <v>-4360.7439999999997</v>
      </c>
      <c r="G228" s="117">
        <v>-7099.759</v>
      </c>
      <c r="H228" s="117">
        <v>-57207.883999999998</v>
      </c>
      <c r="I228" s="118">
        <v>-75028.422999999995</v>
      </c>
      <c r="J228" s="57">
        <v>0</v>
      </c>
      <c r="K228" s="57">
        <v>0</v>
      </c>
      <c r="L228" s="57">
        <v>0</v>
      </c>
      <c r="M228" s="117">
        <v>-7099.759</v>
      </c>
      <c r="N228" s="117">
        <v>-10913.011</v>
      </c>
      <c r="O228" s="117">
        <v>-30771.324000000001</v>
      </c>
      <c r="P228" s="117">
        <v>-48272.436000000002</v>
      </c>
      <c r="Q228" s="117">
        <v>-57207.883999999998</v>
      </c>
      <c r="R228" s="117">
        <v>-56863.828999999998</v>
      </c>
      <c r="S228" s="117">
        <v>-63399.152999999998</v>
      </c>
      <c r="T228" s="117">
        <v>-70402.278999999995</v>
      </c>
      <c r="U228" s="117">
        <v>-75028.422999999995</v>
      </c>
      <c r="V228" s="117">
        <v>-81887.070999999996</v>
      </c>
      <c r="W228" s="117">
        <v>-92617.796000000002</v>
      </c>
      <c r="X228" s="118">
        <v>-90071.963000000003</v>
      </c>
      <c r="Y228" s="258"/>
      <c r="Z228" s="258"/>
      <c r="AA228" s="258"/>
      <c r="AB228" s="258"/>
      <c r="AC228" s="258"/>
      <c r="AD228" s="258"/>
      <c r="AE228" s="258"/>
      <c r="AF228" s="258"/>
      <c r="AG228" s="258"/>
      <c r="AH228" s="258"/>
      <c r="AI228" s="258"/>
      <c r="AJ228" s="258"/>
      <c r="AK228" s="258"/>
      <c r="AL228" s="258"/>
      <c r="AM228" s="258"/>
      <c r="AN228" s="258"/>
      <c r="AO228" s="258"/>
      <c r="AP228" s="258"/>
      <c r="AQ228" s="258"/>
      <c r="AR228" s="258"/>
    </row>
    <row r="229" spans="2:44" x14ac:dyDescent="0.35">
      <c r="B229" s="187" t="s">
        <v>168</v>
      </c>
      <c r="C229" s="188" t="s">
        <v>22</v>
      </c>
      <c r="D229" s="222">
        <f t="shared" ref="D229:U229" si="25">SUM(D222:D228)</f>
        <v>0</v>
      </c>
      <c r="E229" s="223">
        <f t="shared" si="25"/>
        <v>0</v>
      </c>
      <c r="F229" s="224">
        <f t="shared" si="25"/>
        <v>24852.852000000006</v>
      </c>
      <c r="G229" s="224">
        <f t="shared" si="25"/>
        <v>28148.508000000002</v>
      </c>
      <c r="H229" s="224">
        <f t="shared" si="25"/>
        <v>38511.991000000002</v>
      </c>
      <c r="I229" s="225">
        <f t="shared" si="25"/>
        <v>55610.988999999987</v>
      </c>
      <c r="J229" s="57">
        <f t="shared" si="25"/>
        <v>0</v>
      </c>
      <c r="K229" s="57">
        <f t="shared" si="25"/>
        <v>0</v>
      </c>
      <c r="L229" s="57">
        <f t="shared" si="25"/>
        <v>0</v>
      </c>
      <c r="M229" s="226">
        <f t="shared" si="25"/>
        <v>28148.508000000002</v>
      </c>
      <c r="N229" s="226">
        <f t="shared" si="25"/>
        <v>34084.619000000006</v>
      </c>
      <c r="O229" s="226">
        <f t="shared" si="25"/>
        <v>35683.678999999996</v>
      </c>
      <c r="P229" s="226">
        <f t="shared" si="25"/>
        <v>36657.61</v>
      </c>
      <c r="Q229" s="226">
        <f t="shared" si="25"/>
        <v>38511.991000000002</v>
      </c>
      <c r="R229" s="226">
        <f t="shared" si="25"/>
        <v>43316.038</v>
      </c>
      <c r="S229" s="226">
        <f t="shared" si="25"/>
        <v>49515.048000000003</v>
      </c>
      <c r="T229" s="119">
        <f t="shared" si="25"/>
        <v>52202.357999999993</v>
      </c>
      <c r="U229" s="119">
        <f t="shared" si="25"/>
        <v>55610.988999999987</v>
      </c>
      <c r="V229" s="119">
        <f>SUM(V222:V228)</f>
        <v>58253.500999999989</v>
      </c>
      <c r="W229" s="119">
        <f>SUM(W222:W228)</f>
        <v>61406.513000000006</v>
      </c>
      <c r="X229" s="308">
        <v>63725.466</v>
      </c>
      <c r="Y229" s="258"/>
      <c r="Z229" s="258"/>
      <c r="AA229" s="258"/>
      <c r="AB229" s="258"/>
      <c r="AC229" s="258"/>
      <c r="AD229" s="258"/>
      <c r="AE229" s="258"/>
      <c r="AF229" s="258"/>
      <c r="AG229" s="258"/>
      <c r="AH229" s="258"/>
      <c r="AI229" s="258"/>
      <c r="AJ229" s="258"/>
      <c r="AK229" s="258"/>
      <c r="AL229" s="258"/>
      <c r="AM229" s="258"/>
      <c r="AN229" s="258"/>
      <c r="AO229" s="258"/>
      <c r="AP229" s="258"/>
      <c r="AQ229" s="258"/>
      <c r="AR229" s="258"/>
    </row>
    <row r="230" spans="2:44" x14ac:dyDescent="0.35">
      <c r="B230" s="237" t="s">
        <v>198</v>
      </c>
      <c r="C230" s="240"/>
      <c r="D230" s="239"/>
      <c r="E230" s="239"/>
      <c r="F230" s="239"/>
      <c r="G230" s="239"/>
      <c r="H230" s="239"/>
      <c r="I230" s="241"/>
      <c r="J230" s="239"/>
      <c r="K230" s="239"/>
      <c r="L230" s="239"/>
      <c r="M230" s="239"/>
      <c r="N230" s="239"/>
      <c r="O230" s="239"/>
      <c r="P230" s="239"/>
      <c r="Q230" s="239"/>
      <c r="R230" s="239"/>
      <c r="S230" s="239"/>
      <c r="T230" s="239"/>
      <c r="U230" s="239"/>
      <c r="V230" s="239"/>
      <c r="W230" s="239"/>
      <c r="X230" s="240"/>
      <c r="Y230" s="258"/>
      <c r="Z230" s="258"/>
      <c r="AA230" s="258"/>
      <c r="AB230" s="258"/>
      <c r="AC230" s="258"/>
      <c r="AD230" s="258"/>
      <c r="AE230" s="258"/>
      <c r="AF230" s="258"/>
      <c r="AG230" s="258"/>
      <c r="AH230" s="258"/>
      <c r="AI230" s="258"/>
      <c r="AJ230" s="258"/>
      <c r="AK230" s="258"/>
      <c r="AL230" s="258"/>
      <c r="AM230" s="258"/>
      <c r="AN230" s="258"/>
      <c r="AO230" s="258"/>
      <c r="AP230" s="258"/>
      <c r="AQ230" s="258"/>
      <c r="AR230" s="258"/>
    </row>
    <row r="231" spans="2:44" x14ac:dyDescent="0.35">
      <c r="B231" s="146" t="s">
        <v>61</v>
      </c>
      <c r="C231" s="27" t="s">
        <v>22</v>
      </c>
      <c r="D231" s="55">
        <v>0</v>
      </c>
      <c r="E231" s="55">
        <v>0</v>
      </c>
      <c r="F231" s="16">
        <v>24358.599000000006</v>
      </c>
      <c r="G231" s="16">
        <v>27201.676000000003</v>
      </c>
      <c r="H231" s="16">
        <v>37565.159</v>
      </c>
      <c r="I231" s="17">
        <v>51800.307999999997</v>
      </c>
      <c r="J231" s="67">
        <v>0</v>
      </c>
      <c r="K231" s="67">
        <v>0</v>
      </c>
      <c r="L231" s="67">
        <v>0</v>
      </c>
      <c r="M231" s="16">
        <v>28148.508000000002</v>
      </c>
      <c r="N231" s="16">
        <v>34084.619000000006</v>
      </c>
      <c r="O231" s="16">
        <v>35683.678999999996</v>
      </c>
      <c r="P231" s="16">
        <v>36163.356999999996</v>
      </c>
      <c r="Q231" s="16">
        <v>37565.159</v>
      </c>
      <c r="R231" s="16">
        <v>42369.370999999999</v>
      </c>
      <c r="S231" s="16">
        <v>45969.74</v>
      </c>
      <c r="T231" s="16">
        <v>48373.137999999999</v>
      </c>
      <c r="U231" s="16">
        <v>51800.307999999997</v>
      </c>
      <c r="V231" s="244">
        <v>53819.324000000001</v>
      </c>
      <c r="W231" s="244">
        <v>56697.673999999999</v>
      </c>
      <c r="X231" s="19">
        <v>58727.417999999998</v>
      </c>
      <c r="Y231" s="258"/>
      <c r="Z231" s="258"/>
      <c r="AA231" s="258"/>
      <c r="AB231" s="258"/>
      <c r="AC231" s="258"/>
      <c r="AD231" s="258"/>
      <c r="AE231" s="258"/>
      <c r="AF231" s="258"/>
      <c r="AG231" s="258"/>
      <c r="AH231" s="258"/>
      <c r="AI231" s="258"/>
      <c r="AJ231" s="258"/>
      <c r="AK231" s="258"/>
      <c r="AL231" s="258"/>
      <c r="AM231" s="258"/>
      <c r="AN231" s="258"/>
      <c r="AO231" s="258"/>
      <c r="AP231" s="258"/>
      <c r="AQ231" s="258"/>
      <c r="AR231" s="258"/>
    </row>
    <row r="232" spans="2:44" x14ac:dyDescent="0.35">
      <c r="B232" s="146" t="s">
        <v>153</v>
      </c>
      <c r="C232" s="162" t="s">
        <v>22</v>
      </c>
      <c r="D232" s="55">
        <v>0</v>
      </c>
      <c r="E232" s="55">
        <v>0</v>
      </c>
      <c r="F232" s="16">
        <v>0</v>
      </c>
      <c r="G232" s="16">
        <v>0</v>
      </c>
      <c r="H232" s="16">
        <v>0</v>
      </c>
      <c r="I232" s="17">
        <v>128.32599999999999</v>
      </c>
      <c r="J232" s="67">
        <v>0</v>
      </c>
      <c r="K232" s="67">
        <v>0</v>
      </c>
      <c r="L232" s="67">
        <v>0</v>
      </c>
      <c r="M232" s="16">
        <v>0</v>
      </c>
      <c r="N232" s="16">
        <v>0</v>
      </c>
      <c r="O232" s="16">
        <v>0</v>
      </c>
      <c r="P232" s="16">
        <v>0</v>
      </c>
      <c r="Q232" s="16">
        <v>0</v>
      </c>
      <c r="R232" s="16">
        <v>0</v>
      </c>
      <c r="S232" s="16">
        <v>0</v>
      </c>
      <c r="T232" s="16">
        <v>128.345</v>
      </c>
      <c r="U232" s="16">
        <v>128.32599999999999</v>
      </c>
      <c r="V232" s="244">
        <v>123.396</v>
      </c>
      <c r="W232" s="244">
        <v>122.51300000000001</v>
      </c>
      <c r="X232" s="19">
        <v>122.82899999999999</v>
      </c>
      <c r="Y232" s="258"/>
      <c r="Z232" s="258"/>
      <c r="AA232" s="258"/>
      <c r="AB232" s="258"/>
      <c r="AC232" s="258"/>
      <c r="AD232" s="258"/>
      <c r="AE232" s="258"/>
      <c r="AF232" s="258"/>
      <c r="AG232" s="258"/>
      <c r="AH232" s="258"/>
      <c r="AI232" s="258"/>
      <c r="AJ232" s="258"/>
      <c r="AK232" s="258"/>
      <c r="AL232" s="258"/>
      <c r="AM232" s="258"/>
      <c r="AN232" s="258"/>
      <c r="AO232" s="258"/>
      <c r="AP232" s="258"/>
      <c r="AQ232" s="258"/>
      <c r="AR232" s="258"/>
    </row>
    <row r="233" spans="2:44" x14ac:dyDescent="0.35">
      <c r="B233" s="146" t="s">
        <v>154</v>
      </c>
      <c r="C233" s="162" t="s">
        <v>22</v>
      </c>
      <c r="D233" s="55">
        <v>0</v>
      </c>
      <c r="E233" s="55">
        <v>0</v>
      </c>
      <c r="F233" s="16">
        <v>494.25299999999999</v>
      </c>
      <c r="G233" s="16">
        <v>946.83199999999999</v>
      </c>
      <c r="H233" s="16">
        <v>946.83199999999999</v>
      </c>
      <c r="I233" s="17">
        <v>862.18399999999997</v>
      </c>
      <c r="J233" s="67">
        <v>0</v>
      </c>
      <c r="K233" s="67">
        <v>0</v>
      </c>
      <c r="L233" s="67">
        <v>0</v>
      </c>
      <c r="M233" s="16">
        <v>0</v>
      </c>
      <c r="N233" s="16">
        <v>0</v>
      </c>
      <c r="O233" s="16">
        <v>0</v>
      </c>
      <c r="P233" s="16">
        <v>494.25299999999999</v>
      </c>
      <c r="Q233" s="16">
        <v>946.83199999999999</v>
      </c>
      <c r="R233" s="16">
        <v>946.66700000000003</v>
      </c>
      <c r="S233" s="16">
        <v>941.99699999999996</v>
      </c>
      <c r="T233" s="16">
        <v>978.57299999999998</v>
      </c>
      <c r="U233" s="16">
        <v>862.18399999999997</v>
      </c>
      <c r="V233" s="244">
        <v>945.28399999999999</v>
      </c>
      <c r="W233" s="244">
        <v>931.04600000000005</v>
      </c>
      <c r="X233" s="19">
        <v>872.47699999999998</v>
      </c>
      <c r="Y233" s="258"/>
      <c r="Z233" s="258"/>
      <c r="AA233" s="258"/>
      <c r="AB233" s="258"/>
      <c r="AC233" s="258"/>
      <c r="AD233" s="258"/>
      <c r="AE233" s="258"/>
      <c r="AF233" s="258"/>
      <c r="AG233" s="258"/>
      <c r="AH233" s="258"/>
      <c r="AI233" s="258"/>
      <c r="AJ233" s="258"/>
      <c r="AK233" s="258"/>
      <c r="AL233" s="258"/>
      <c r="AM233" s="258"/>
      <c r="AN233" s="258"/>
      <c r="AO233" s="258"/>
      <c r="AP233" s="258"/>
      <c r="AQ233" s="258"/>
      <c r="AR233" s="258"/>
    </row>
    <row r="234" spans="2:44" x14ac:dyDescent="0.35">
      <c r="B234" s="146" t="s">
        <v>155</v>
      </c>
      <c r="C234" s="162" t="s">
        <v>22</v>
      </c>
      <c r="D234" s="55">
        <v>0</v>
      </c>
      <c r="E234" s="55">
        <v>0</v>
      </c>
      <c r="F234" s="16">
        <v>0</v>
      </c>
      <c r="G234" s="16">
        <v>0</v>
      </c>
      <c r="H234" s="16">
        <v>0</v>
      </c>
      <c r="I234" s="17">
        <v>438.60500000000002</v>
      </c>
      <c r="J234" s="67">
        <v>0</v>
      </c>
      <c r="K234" s="67">
        <v>0</v>
      </c>
      <c r="L234" s="67">
        <v>0</v>
      </c>
      <c r="M234" s="16">
        <v>0</v>
      </c>
      <c r="N234" s="16">
        <v>0</v>
      </c>
      <c r="O234" s="16">
        <v>0</v>
      </c>
      <c r="P234" s="16">
        <v>0</v>
      </c>
      <c r="Q234" s="16">
        <v>0</v>
      </c>
      <c r="R234" s="16">
        <v>0</v>
      </c>
      <c r="S234" s="16">
        <v>170.21899999999999</v>
      </c>
      <c r="T234" s="16">
        <v>400.2</v>
      </c>
      <c r="U234" s="16">
        <v>438.60500000000002</v>
      </c>
      <c r="V234" s="244">
        <v>492.55700000000002</v>
      </c>
      <c r="W234" s="244">
        <v>752.44899999999996</v>
      </c>
      <c r="X234" s="19">
        <v>819.17</v>
      </c>
      <c r="Y234" s="258"/>
      <c r="Z234" s="258"/>
      <c r="AA234" s="258"/>
      <c r="AB234" s="258"/>
      <c r="AC234" s="258"/>
      <c r="AD234" s="258"/>
      <c r="AE234" s="258"/>
      <c r="AF234" s="258"/>
      <c r="AG234" s="258"/>
      <c r="AH234" s="258"/>
      <c r="AI234" s="258"/>
      <c r="AJ234" s="258"/>
      <c r="AK234" s="258"/>
      <c r="AL234" s="258"/>
      <c r="AM234" s="258"/>
      <c r="AN234" s="258"/>
      <c r="AO234" s="258"/>
      <c r="AP234" s="258"/>
      <c r="AQ234" s="258"/>
      <c r="AR234" s="258"/>
    </row>
    <row r="235" spans="2:44" x14ac:dyDescent="0.35">
      <c r="B235" s="146" t="s">
        <v>156</v>
      </c>
      <c r="C235" s="162" t="s">
        <v>22</v>
      </c>
      <c r="D235" s="55">
        <v>0</v>
      </c>
      <c r="E235" s="55">
        <v>0</v>
      </c>
      <c r="F235" s="16">
        <v>0</v>
      </c>
      <c r="G235" s="16">
        <v>0</v>
      </c>
      <c r="H235" s="16">
        <v>0</v>
      </c>
      <c r="I235" s="17">
        <v>2145.15</v>
      </c>
      <c r="J235" s="67">
        <v>0</v>
      </c>
      <c r="K235" s="67">
        <v>0</v>
      </c>
      <c r="L235" s="67">
        <v>0</v>
      </c>
      <c r="M235" s="16">
        <v>0</v>
      </c>
      <c r="N235" s="16">
        <v>0</v>
      </c>
      <c r="O235" s="16">
        <v>0</v>
      </c>
      <c r="P235" s="16">
        <v>0</v>
      </c>
      <c r="Q235" s="16">
        <v>0</v>
      </c>
      <c r="R235" s="16">
        <v>0</v>
      </c>
      <c r="S235" s="16">
        <v>2126.8539999999998</v>
      </c>
      <c r="T235" s="16">
        <v>2109.1019999999999</v>
      </c>
      <c r="U235" s="16">
        <v>2145.15</v>
      </c>
      <c r="V235" s="244">
        <v>2559.5610000000001</v>
      </c>
      <c r="W235" s="244">
        <v>2590.2640000000001</v>
      </c>
      <c r="X235" s="19">
        <v>2908.0819999999999</v>
      </c>
      <c r="Y235" s="258"/>
      <c r="Z235" s="258"/>
      <c r="AA235" s="258"/>
      <c r="AB235" s="258"/>
      <c r="AC235" s="258"/>
      <c r="AD235" s="258"/>
      <c r="AE235" s="258"/>
      <c r="AF235" s="258"/>
      <c r="AG235" s="258"/>
      <c r="AH235" s="258"/>
      <c r="AI235" s="258"/>
      <c r="AJ235" s="258"/>
      <c r="AK235" s="258"/>
      <c r="AL235" s="258"/>
      <c r="AM235" s="258"/>
      <c r="AN235" s="258"/>
      <c r="AO235" s="258"/>
      <c r="AP235" s="258"/>
      <c r="AQ235" s="258"/>
      <c r="AR235" s="258"/>
    </row>
    <row r="236" spans="2:44" x14ac:dyDescent="0.35">
      <c r="B236" s="146" t="s">
        <v>157</v>
      </c>
      <c r="C236" s="162" t="s">
        <v>22</v>
      </c>
      <c r="D236" s="55">
        <v>0</v>
      </c>
      <c r="E236" s="55">
        <v>0</v>
      </c>
      <c r="F236" s="16">
        <v>0</v>
      </c>
      <c r="G236" s="16">
        <v>0</v>
      </c>
      <c r="H236" s="16">
        <v>0</v>
      </c>
      <c r="I236" s="17">
        <v>236.416</v>
      </c>
      <c r="J236" s="67">
        <v>0</v>
      </c>
      <c r="K236" s="67">
        <v>0</v>
      </c>
      <c r="L236" s="67">
        <v>0</v>
      </c>
      <c r="M236" s="16">
        <v>0</v>
      </c>
      <c r="N236" s="16">
        <v>0</v>
      </c>
      <c r="O236" s="16">
        <v>0</v>
      </c>
      <c r="P236" s="16">
        <v>0</v>
      </c>
      <c r="Q236" s="16">
        <v>0</v>
      </c>
      <c r="R236" s="16">
        <v>0</v>
      </c>
      <c r="S236" s="16">
        <v>306.238</v>
      </c>
      <c r="T236" s="16">
        <v>213</v>
      </c>
      <c r="U236" s="16">
        <v>236.416</v>
      </c>
      <c r="V236" s="244">
        <v>313.37900000000002</v>
      </c>
      <c r="W236" s="244">
        <v>252.39500000000001</v>
      </c>
      <c r="X236" s="19">
        <v>275.49</v>
      </c>
      <c r="Y236" s="258"/>
      <c r="Z236" s="258"/>
      <c r="AA236" s="258"/>
      <c r="AB236" s="258"/>
      <c r="AC236" s="258"/>
      <c r="AD236" s="258"/>
      <c r="AE236" s="258"/>
      <c r="AF236" s="258"/>
      <c r="AG236" s="258"/>
      <c r="AH236" s="258"/>
      <c r="AI236" s="258"/>
      <c r="AJ236" s="258"/>
      <c r="AK236" s="258"/>
      <c r="AL236" s="258"/>
      <c r="AM236" s="258"/>
      <c r="AN236" s="258"/>
      <c r="AO236" s="258"/>
      <c r="AP236" s="258"/>
      <c r="AQ236" s="258"/>
      <c r="AR236" s="258"/>
    </row>
    <row r="237" spans="2:44" x14ac:dyDescent="0.35">
      <c r="B237" s="146" t="s">
        <v>133</v>
      </c>
      <c r="C237" s="162" t="s">
        <v>22</v>
      </c>
      <c r="D237" s="55">
        <v>0</v>
      </c>
      <c r="E237" s="55">
        <v>0</v>
      </c>
      <c r="F237" s="16">
        <v>0</v>
      </c>
      <c r="G237" s="16">
        <v>0</v>
      </c>
      <c r="H237" s="16">
        <v>0</v>
      </c>
      <c r="I237" s="17">
        <v>0</v>
      </c>
      <c r="J237" s="67">
        <v>0</v>
      </c>
      <c r="K237" s="67">
        <v>0</v>
      </c>
      <c r="L237" s="67">
        <v>0</v>
      </c>
      <c r="M237" s="16">
        <v>0</v>
      </c>
      <c r="N237" s="16">
        <v>0</v>
      </c>
      <c r="O237" s="16">
        <v>0</v>
      </c>
      <c r="P237" s="16">
        <v>0</v>
      </c>
      <c r="Q237" s="16">
        <v>0</v>
      </c>
      <c r="R237" s="16">
        <v>0</v>
      </c>
      <c r="S237" s="16">
        <v>0</v>
      </c>
      <c r="T237" s="16">
        <v>0</v>
      </c>
      <c r="U237" s="16">
        <v>0</v>
      </c>
      <c r="V237" s="16">
        <v>0</v>
      </c>
      <c r="W237" s="16">
        <v>0</v>
      </c>
      <c r="X237" s="19">
        <v>0</v>
      </c>
      <c r="Y237" s="258"/>
      <c r="Z237" s="258"/>
      <c r="AA237" s="258"/>
      <c r="AB237" s="258"/>
      <c r="AC237" s="258"/>
      <c r="AD237" s="258"/>
      <c r="AE237" s="258"/>
      <c r="AF237" s="258"/>
      <c r="AG237" s="258"/>
      <c r="AH237" s="258"/>
      <c r="AI237" s="258"/>
      <c r="AJ237" s="258"/>
      <c r="AK237" s="258"/>
      <c r="AL237" s="258"/>
      <c r="AM237" s="258"/>
      <c r="AN237" s="258"/>
      <c r="AO237" s="258"/>
      <c r="AP237" s="258"/>
      <c r="AQ237" s="258"/>
      <c r="AR237" s="258"/>
    </row>
    <row r="238" spans="2:44" x14ac:dyDescent="0.35">
      <c r="B238" s="155" t="s">
        <v>140</v>
      </c>
      <c r="C238" s="144" t="s">
        <v>22</v>
      </c>
      <c r="D238" s="186">
        <v>0</v>
      </c>
      <c r="E238" s="57">
        <v>0</v>
      </c>
      <c r="F238" s="121">
        <v>0</v>
      </c>
      <c r="G238" s="121">
        <v>0</v>
      </c>
      <c r="H238" s="121">
        <v>0</v>
      </c>
      <c r="I238" s="122">
        <v>0</v>
      </c>
      <c r="J238" s="71">
        <v>0</v>
      </c>
      <c r="K238" s="71">
        <v>0</v>
      </c>
      <c r="L238" s="71">
        <v>0</v>
      </c>
      <c r="M238" s="121">
        <v>0</v>
      </c>
      <c r="N238" s="121">
        <v>0</v>
      </c>
      <c r="O238" s="121">
        <v>0</v>
      </c>
      <c r="P238" s="121">
        <v>0</v>
      </c>
      <c r="Q238" s="121">
        <v>0</v>
      </c>
      <c r="R238" s="121">
        <v>0</v>
      </c>
      <c r="S238" s="121">
        <v>0</v>
      </c>
      <c r="T238" s="121">
        <v>0</v>
      </c>
      <c r="U238" s="121">
        <v>0</v>
      </c>
      <c r="V238" s="121">
        <v>0</v>
      </c>
      <c r="W238" s="121">
        <v>0</v>
      </c>
      <c r="X238" s="243">
        <v>0</v>
      </c>
      <c r="Y238" s="258"/>
      <c r="Z238" s="258"/>
      <c r="AA238" s="258"/>
      <c r="AB238" s="258"/>
      <c r="AC238" s="258"/>
      <c r="AD238" s="258"/>
      <c r="AE238" s="258"/>
      <c r="AF238" s="258"/>
      <c r="AG238" s="258"/>
      <c r="AH238" s="258"/>
      <c r="AI238" s="258"/>
      <c r="AJ238" s="258"/>
      <c r="AK238" s="258"/>
      <c r="AL238" s="258"/>
      <c r="AM238" s="258"/>
      <c r="AN238" s="258"/>
      <c r="AO238" s="258"/>
      <c r="AP238" s="258"/>
      <c r="AQ238" s="258"/>
      <c r="AR238" s="258"/>
    </row>
    <row r="239" spans="2:44" x14ac:dyDescent="0.35">
      <c r="B239" s="187" t="s">
        <v>24</v>
      </c>
      <c r="C239" s="188" t="s">
        <v>22</v>
      </c>
      <c r="D239" s="189">
        <f t="shared" ref="D239:U239" si="26">SUM(D231:D238)</f>
        <v>0</v>
      </c>
      <c r="E239" s="190">
        <f t="shared" si="26"/>
        <v>0</v>
      </c>
      <c r="F239" s="123">
        <f t="shared" si="26"/>
        <v>24852.852000000006</v>
      </c>
      <c r="G239" s="123">
        <f t="shared" si="26"/>
        <v>28148.508000000002</v>
      </c>
      <c r="H239" s="123">
        <f t="shared" si="26"/>
        <v>38511.991000000002</v>
      </c>
      <c r="I239" s="124">
        <f t="shared" si="26"/>
        <v>55610.989000000001</v>
      </c>
      <c r="J239" s="80">
        <f t="shared" si="26"/>
        <v>0</v>
      </c>
      <c r="K239" s="80">
        <f t="shared" si="26"/>
        <v>0</v>
      </c>
      <c r="L239" s="80">
        <f t="shared" si="26"/>
        <v>0</v>
      </c>
      <c r="M239" s="123">
        <f t="shared" si="26"/>
        <v>28148.508000000002</v>
      </c>
      <c r="N239" s="123">
        <f t="shared" si="26"/>
        <v>34084.619000000006</v>
      </c>
      <c r="O239" s="123">
        <f t="shared" si="26"/>
        <v>35683.678999999996</v>
      </c>
      <c r="P239" s="123">
        <f t="shared" si="26"/>
        <v>36657.609999999993</v>
      </c>
      <c r="Q239" s="123">
        <f t="shared" si="26"/>
        <v>38511.991000000002</v>
      </c>
      <c r="R239" s="123">
        <f t="shared" si="26"/>
        <v>43316.038</v>
      </c>
      <c r="S239" s="123">
        <f t="shared" si="26"/>
        <v>49515.047999999995</v>
      </c>
      <c r="T239" s="123">
        <f t="shared" si="26"/>
        <v>52202.357999999993</v>
      </c>
      <c r="U239" s="123">
        <f t="shared" si="26"/>
        <v>55610.989000000001</v>
      </c>
      <c r="V239" s="123">
        <f>SUM(V231:V238)</f>
        <v>58253.501000000004</v>
      </c>
      <c r="W239" s="123">
        <f>SUM(W231:W238)</f>
        <v>61346.341</v>
      </c>
      <c r="X239" s="309">
        <v>63725.465999999993</v>
      </c>
      <c r="Y239" s="258"/>
      <c r="Z239" s="258"/>
      <c r="AA239" s="258"/>
      <c r="AB239" s="258"/>
      <c r="AC239" s="258"/>
      <c r="AD239" s="258"/>
      <c r="AE239" s="258"/>
      <c r="AF239" s="258"/>
      <c r="AG239" s="258"/>
      <c r="AH239" s="258"/>
      <c r="AI239" s="258"/>
      <c r="AJ239" s="258"/>
      <c r="AK239" s="258"/>
      <c r="AL239" s="258"/>
      <c r="AM239" s="258"/>
      <c r="AN239" s="258"/>
      <c r="AO239" s="258"/>
      <c r="AP239" s="258"/>
      <c r="AQ239" s="258"/>
      <c r="AR239" s="258"/>
    </row>
    <row r="240" spans="2:44" x14ac:dyDescent="0.35">
      <c r="B240" s="237" t="s">
        <v>169</v>
      </c>
      <c r="C240" s="240"/>
      <c r="D240" s="239"/>
      <c r="E240" s="239"/>
      <c r="F240" s="239"/>
      <c r="G240" s="239"/>
      <c r="H240" s="239"/>
      <c r="I240" s="241"/>
      <c r="J240" s="239"/>
      <c r="K240" s="239"/>
      <c r="L240" s="239"/>
      <c r="M240" s="239"/>
      <c r="N240" s="239"/>
      <c r="O240" s="239"/>
      <c r="P240" s="239"/>
      <c r="Q240" s="239"/>
      <c r="R240" s="239"/>
      <c r="S240" s="239"/>
      <c r="T240" s="239"/>
      <c r="U240" s="239"/>
      <c r="V240" s="239"/>
      <c r="W240" s="239"/>
      <c r="X240" s="240"/>
      <c r="Y240" s="258"/>
      <c r="Z240" s="258"/>
      <c r="AA240" s="258"/>
      <c r="AB240" s="258"/>
      <c r="AC240" s="258"/>
      <c r="AD240" s="258"/>
      <c r="AE240" s="258"/>
      <c r="AF240" s="258"/>
      <c r="AG240" s="258"/>
      <c r="AH240" s="258"/>
      <c r="AI240" s="258"/>
      <c r="AJ240" s="258"/>
      <c r="AK240" s="258"/>
      <c r="AL240" s="258"/>
      <c r="AM240" s="258"/>
      <c r="AN240" s="258"/>
      <c r="AO240" s="258"/>
      <c r="AP240" s="258"/>
      <c r="AQ240" s="258"/>
      <c r="AR240" s="258"/>
    </row>
    <row r="241" spans="2:44" x14ac:dyDescent="0.35">
      <c r="B241" s="146" t="s">
        <v>144</v>
      </c>
      <c r="C241" s="27" t="s">
        <v>22</v>
      </c>
      <c r="D241" s="55">
        <v>0</v>
      </c>
      <c r="E241" s="55">
        <v>0</v>
      </c>
      <c r="F241" s="115">
        <v>9766.2330000000002</v>
      </c>
      <c r="G241" s="115">
        <v>11263.311</v>
      </c>
      <c r="H241" s="115">
        <v>24315.458999999999</v>
      </c>
      <c r="I241" s="125">
        <v>26517.694</v>
      </c>
      <c r="J241" s="55">
        <v>0</v>
      </c>
      <c r="K241" s="55">
        <v>0</v>
      </c>
      <c r="L241" s="55">
        <v>0</v>
      </c>
      <c r="M241" s="115">
        <v>11263.311</v>
      </c>
      <c r="N241" s="115">
        <v>11473.284</v>
      </c>
      <c r="O241" s="115">
        <v>21159.143</v>
      </c>
      <c r="P241" s="115">
        <v>21367.345000000001</v>
      </c>
      <c r="Q241" s="115">
        <v>24315.458999999999</v>
      </c>
      <c r="R241" s="115">
        <v>24491.343000000001</v>
      </c>
      <c r="S241" s="115">
        <v>25792.55</v>
      </c>
      <c r="T241" s="115">
        <v>26316.288</v>
      </c>
      <c r="U241" s="115">
        <v>26517.694</v>
      </c>
      <c r="V241" s="253">
        <v>26986.087</v>
      </c>
      <c r="W241" s="253">
        <v>30279.097000000002</v>
      </c>
      <c r="X241" s="116">
        <v>30592.888999999999</v>
      </c>
      <c r="Y241" s="258"/>
      <c r="Z241" s="258"/>
      <c r="AA241" s="258"/>
      <c r="AB241" s="258"/>
      <c r="AC241" s="258"/>
      <c r="AD241" s="258"/>
      <c r="AE241" s="258"/>
      <c r="AF241" s="258"/>
      <c r="AG241" s="258"/>
      <c r="AH241" s="258"/>
      <c r="AI241" s="258"/>
      <c r="AJ241" s="258"/>
      <c r="AK241" s="258"/>
      <c r="AL241" s="258"/>
      <c r="AM241" s="258"/>
      <c r="AN241" s="258"/>
      <c r="AO241" s="258"/>
      <c r="AP241" s="258"/>
      <c r="AQ241" s="258"/>
      <c r="AR241" s="258"/>
    </row>
    <row r="242" spans="2:44" x14ac:dyDescent="0.35">
      <c r="B242" s="146" t="s">
        <v>145</v>
      </c>
      <c r="C242" s="162" t="s">
        <v>22</v>
      </c>
      <c r="D242" s="55">
        <v>0</v>
      </c>
      <c r="E242" s="55">
        <v>0</v>
      </c>
      <c r="F242" s="115">
        <v>4956.1970000000001</v>
      </c>
      <c r="G242" s="115">
        <v>4513.3829999999998</v>
      </c>
      <c r="H242" s="115">
        <v>10374.429</v>
      </c>
      <c r="I242" s="125">
        <v>10867.379000000001</v>
      </c>
      <c r="J242" s="55">
        <v>0</v>
      </c>
      <c r="K242" s="55">
        <v>0</v>
      </c>
      <c r="L242" s="55">
        <v>0</v>
      </c>
      <c r="M242" s="115">
        <v>4513.3829999999998</v>
      </c>
      <c r="N242" s="115">
        <v>4603.8360000000002</v>
      </c>
      <c r="O242" s="115">
        <v>7493.9040000000005</v>
      </c>
      <c r="P242" s="115">
        <v>7572.0050000000001</v>
      </c>
      <c r="Q242" s="115">
        <v>10374.429</v>
      </c>
      <c r="R242" s="115">
        <v>9494.1669999999995</v>
      </c>
      <c r="S242" s="115">
        <v>10816.666999999999</v>
      </c>
      <c r="T242" s="115">
        <v>10820.955</v>
      </c>
      <c r="U242" s="115">
        <v>10867.379000000001</v>
      </c>
      <c r="V242" s="253">
        <v>11390.714</v>
      </c>
      <c r="W242" s="253">
        <v>12549.503000000001</v>
      </c>
      <c r="X242" s="116">
        <v>12539.666999999999</v>
      </c>
      <c r="Y242" s="258"/>
      <c r="Z242" s="258"/>
      <c r="AA242" s="258"/>
      <c r="AB242" s="258"/>
      <c r="AC242" s="258"/>
      <c r="AD242" s="258"/>
      <c r="AE242" s="258"/>
      <c r="AF242" s="258"/>
      <c r="AG242" s="258"/>
      <c r="AH242" s="258"/>
      <c r="AI242" s="258"/>
      <c r="AJ242" s="258"/>
      <c r="AK242" s="258"/>
      <c r="AL242" s="258"/>
      <c r="AM242" s="258"/>
      <c r="AN242" s="258"/>
      <c r="AO242" s="258"/>
      <c r="AP242" s="258"/>
      <c r="AQ242" s="258"/>
      <c r="AR242" s="258"/>
    </row>
    <row r="243" spans="2:44" x14ac:dyDescent="0.35">
      <c r="B243" s="146" t="s">
        <v>146</v>
      </c>
      <c r="C243" s="162" t="s">
        <v>22</v>
      </c>
      <c r="D243" s="55">
        <v>0</v>
      </c>
      <c r="E243" s="55">
        <v>0</v>
      </c>
      <c r="F243" s="115">
        <v>364.23500000000001</v>
      </c>
      <c r="G243" s="115">
        <v>1210.6130000000001</v>
      </c>
      <c r="H243" s="115">
        <v>9327.5210000000006</v>
      </c>
      <c r="I243" s="125">
        <v>17053.896000000001</v>
      </c>
      <c r="J243" s="55">
        <v>0</v>
      </c>
      <c r="K243" s="55">
        <v>0</v>
      </c>
      <c r="L243" s="55">
        <v>0</v>
      </c>
      <c r="M243" s="115">
        <v>1210.6130000000001</v>
      </c>
      <c r="N243" s="115">
        <v>3180.7730000000001</v>
      </c>
      <c r="O243" s="115">
        <v>5652.0050000000001</v>
      </c>
      <c r="P243" s="115">
        <v>7569.2669999999998</v>
      </c>
      <c r="Q243" s="115">
        <v>9327.5210000000006</v>
      </c>
      <c r="R243" s="115">
        <v>10091.992</v>
      </c>
      <c r="S243" s="115">
        <v>11321.346</v>
      </c>
      <c r="T243" s="115">
        <v>14210.902</v>
      </c>
      <c r="U243" s="115">
        <v>17053.896000000001</v>
      </c>
      <c r="V243" s="253">
        <v>21143.203390400002</v>
      </c>
      <c r="W243" s="253">
        <v>23339.897000000001</v>
      </c>
      <c r="X243" s="116">
        <v>19274.458999999999</v>
      </c>
      <c r="Y243" s="258"/>
      <c r="Z243" s="258"/>
      <c r="AA243" s="258"/>
      <c r="AB243" s="258"/>
      <c r="AC243" s="258"/>
      <c r="AD243" s="258"/>
      <c r="AE243" s="258"/>
      <c r="AF243" s="258"/>
      <c r="AG243" s="258"/>
      <c r="AH243" s="258"/>
      <c r="AI243" s="258"/>
      <c r="AJ243" s="258"/>
      <c r="AK243" s="258"/>
      <c r="AL243" s="258"/>
      <c r="AM243" s="258"/>
      <c r="AN243" s="258"/>
      <c r="AO243" s="258"/>
      <c r="AP243" s="258"/>
      <c r="AQ243" s="258"/>
      <c r="AR243" s="258"/>
    </row>
    <row r="244" spans="2:44" x14ac:dyDescent="0.35">
      <c r="B244" s="146" t="s">
        <v>147</v>
      </c>
      <c r="C244" s="162" t="s">
        <v>22</v>
      </c>
      <c r="D244" s="55">
        <v>0</v>
      </c>
      <c r="E244" s="55">
        <v>0</v>
      </c>
      <c r="F244" s="115">
        <v>494.66500000000002</v>
      </c>
      <c r="G244" s="115">
        <v>699.08</v>
      </c>
      <c r="H244" s="115">
        <v>4099.5150000000003</v>
      </c>
      <c r="I244" s="125">
        <v>7226.7979999999998</v>
      </c>
      <c r="J244" s="55">
        <v>0</v>
      </c>
      <c r="K244" s="55">
        <v>0</v>
      </c>
      <c r="L244" s="55">
        <v>0</v>
      </c>
      <c r="M244" s="115">
        <v>699.08</v>
      </c>
      <c r="N244" s="115">
        <v>2287.9050000000002</v>
      </c>
      <c r="O244" s="115">
        <v>4010.0230000000001</v>
      </c>
      <c r="P244" s="115">
        <v>4065.6590000000001</v>
      </c>
      <c r="Q244" s="115">
        <v>4099.5150000000003</v>
      </c>
      <c r="R244" s="115">
        <v>4145.1959999999999</v>
      </c>
      <c r="S244" s="115">
        <v>8130.9030000000002</v>
      </c>
      <c r="T244" s="115">
        <v>7658.0450000000001</v>
      </c>
      <c r="U244" s="115">
        <v>7226.7979999999998</v>
      </c>
      <c r="V244" s="253">
        <v>7728.2449999999999</v>
      </c>
      <c r="W244" s="253">
        <v>8011.7669999999998</v>
      </c>
      <c r="X244" s="116">
        <v>8319.0920000000006</v>
      </c>
      <c r="Y244" s="258"/>
      <c r="Z244" s="258"/>
      <c r="AA244" s="258"/>
      <c r="AB244" s="258"/>
      <c r="AC244" s="258"/>
      <c r="AD244" s="258"/>
      <c r="AE244" s="258"/>
      <c r="AF244" s="258"/>
      <c r="AG244" s="258"/>
      <c r="AH244" s="258"/>
      <c r="AI244" s="258"/>
      <c r="AJ244" s="258"/>
      <c r="AK244" s="258"/>
      <c r="AL244" s="258"/>
      <c r="AM244" s="258"/>
      <c r="AN244" s="258"/>
      <c r="AO244" s="258"/>
      <c r="AP244" s="258"/>
      <c r="AQ244" s="258"/>
      <c r="AR244" s="258"/>
    </row>
    <row r="245" spans="2:44" x14ac:dyDescent="0.35">
      <c r="B245" s="146" t="s">
        <v>148</v>
      </c>
      <c r="C245" s="162" t="s">
        <v>22</v>
      </c>
      <c r="D245" s="55">
        <v>0</v>
      </c>
      <c r="E245" s="55">
        <v>0</v>
      </c>
      <c r="F245" s="115">
        <v>103.91</v>
      </c>
      <c r="G245" s="115">
        <v>36.356999999999999</v>
      </c>
      <c r="H245" s="115">
        <v>1493.7929999999999</v>
      </c>
      <c r="I245" s="125">
        <v>1693.925</v>
      </c>
      <c r="J245" s="55">
        <v>0</v>
      </c>
      <c r="K245" s="55">
        <v>0</v>
      </c>
      <c r="L245" s="55">
        <v>0</v>
      </c>
      <c r="M245" s="115">
        <v>36.356999999999999</v>
      </c>
      <c r="N245" s="115">
        <v>29.437000000000001</v>
      </c>
      <c r="O245" s="115">
        <v>806.57</v>
      </c>
      <c r="P245" s="115">
        <v>898.85599999999999</v>
      </c>
      <c r="Q245" s="115">
        <v>1493.7929999999999</v>
      </c>
      <c r="R245" s="115">
        <v>1482.4269999999999</v>
      </c>
      <c r="S245" s="115">
        <v>1643.692</v>
      </c>
      <c r="T245" s="115">
        <v>1660.684</v>
      </c>
      <c r="U245" s="115">
        <v>1693.925</v>
      </c>
      <c r="V245" s="253">
        <v>1762.7080000000001</v>
      </c>
      <c r="W245" s="253">
        <v>2084.625</v>
      </c>
      <c r="X245" s="116">
        <v>2083.6849999999999</v>
      </c>
      <c r="Y245" s="258"/>
      <c r="Z245" s="258"/>
      <c r="AA245" s="258"/>
      <c r="AB245" s="258"/>
      <c r="AC245" s="258"/>
      <c r="AD245" s="258"/>
      <c r="AE245" s="258"/>
      <c r="AF245" s="258"/>
      <c r="AG245" s="258"/>
      <c r="AH245" s="258"/>
      <c r="AI245" s="258"/>
      <c r="AJ245" s="258"/>
      <c r="AK245" s="258"/>
      <c r="AL245" s="258"/>
      <c r="AM245" s="258"/>
      <c r="AN245" s="258"/>
      <c r="AO245" s="258"/>
      <c r="AP245" s="258"/>
      <c r="AQ245" s="258"/>
      <c r="AR245" s="258"/>
    </row>
    <row r="246" spans="2:44" x14ac:dyDescent="0.35">
      <c r="B246" s="146" t="s">
        <v>149</v>
      </c>
      <c r="C246" s="162" t="s">
        <v>22</v>
      </c>
      <c r="D246" s="55">
        <v>0</v>
      </c>
      <c r="E246" s="55">
        <v>0</v>
      </c>
      <c r="F246" s="115">
        <v>5772.4930000000004</v>
      </c>
      <c r="G246" s="115">
        <v>6759.3940000000002</v>
      </c>
      <c r="H246" s="115">
        <v>26320.667000000001</v>
      </c>
      <c r="I246" s="125">
        <v>41355.159</v>
      </c>
      <c r="J246" s="55">
        <v>0</v>
      </c>
      <c r="K246" s="55">
        <v>0</v>
      </c>
      <c r="L246" s="55">
        <v>0</v>
      </c>
      <c r="M246" s="115">
        <v>6759.3940000000002</v>
      </c>
      <c r="N246" s="115">
        <v>5556.9409999999998</v>
      </c>
      <c r="O246" s="115">
        <v>9320.6489999999994</v>
      </c>
      <c r="P246" s="115">
        <v>24039.571</v>
      </c>
      <c r="Q246" s="115">
        <v>26320.667000000001</v>
      </c>
      <c r="R246" s="115">
        <v>28062.224999999999</v>
      </c>
      <c r="S246" s="115">
        <v>32205.759999999998</v>
      </c>
      <c r="T246" s="115">
        <v>37390.292999999998</v>
      </c>
      <c r="U246" s="115">
        <v>41355.159</v>
      </c>
      <c r="V246" s="253">
        <v>44419.4836096</v>
      </c>
      <c r="W246" s="253">
        <v>48770.360999999997</v>
      </c>
      <c r="X246" s="116">
        <v>51244.160000000003</v>
      </c>
      <c r="Y246" s="258"/>
      <c r="Z246" s="258"/>
      <c r="AA246" s="258"/>
      <c r="AB246" s="258"/>
      <c r="AC246" s="258"/>
      <c r="AD246" s="258"/>
      <c r="AE246" s="258"/>
      <c r="AF246" s="258"/>
      <c r="AG246" s="258"/>
      <c r="AH246" s="258"/>
      <c r="AI246" s="258"/>
      <c r="AJ246" s="258"/>
      <c r="AK246" s="258"/>
      <c r="AL246" s="258"/>
      <c r="AM246" s="258"/>
      <c r="AN246" s="258"/>
      <c r="AO246" s="258"/>
      <c r="AP246" s="258"/>
      <c r="AQ246" s="258"/>
      <c r="AR246" s="258"/>
    </row>
    <row r="247" spans="2:44" x14ac:dyDescent="0.35">
      <c r="B247" s="155" t="s">
        <v>140</v>
      </c>
      <c r="C247" s="173" t="s">
        <v>22</v>
      </c>
      <c r="D247" s="186">
        <v>0</v>
      </c>
      <c r="E247" s="57">
        <v>0</v>
      </c>
      <c r="F247" s="117">
        <v>-4361.0619999999999</v>
      </c>
      <c r="G247" s="117">
        <v>-7024.5780000000004</v>
      </c>
      <c r="H247" s="117">
        <v>-57054.525999999998</v>
      </c>
      <c r="I247" s="126">
        <v>-73413.074999999997</v>
      </c>
      <c r="J247" s="57">
        <v>0</v>
      </c>
      <c r="K247" s="57">
        <v>0</v>
      </c>
      <c r="L247" s="57">
        <v>0</v>
      </c>
      <c r="M247" s="117">
        <v>-7024.5780000000004</v>
      </c>
      <c r="N247" s="117">
        <v>-10817.888999999999</v>
      </c>
      <c r="O247" s="117">
        <v>-31656.63</v>
      </c>
      <c r="P247" s="117">
        <v>-48137.959000000003</v>
      </c>
      <c r="Q247" s="117">
        <v>-57054.525999999998</v>
      </c>
      <c r="R247" s="117">
        <v>-56689.78</v>
      </c>
      <c r="S247" s="117">
        <v>-62957.836000000003</v>
      </c>
      <c r="T247" s="117">
        <v>-69089.918000000005</v>
      </c>
      <c r="U247" s="117">
        <v>-73413.074999999997</v>
      </c>
      <c r="V247" s="117">
        <v>-80130.186000000002</v>
      </c>
      <c r="W247" s="117">
        <v>-90829.834000000003</v>
      </c>
      <c r="X247" s="118">
        <v>-88339.357000000004</v>
      </c>
      <c r="Y247" s="258"/>
      <c r="Z247" s="258"/>
      <c r="AA247" s="258"/>
      <c r="AB247" s="258"/>
      <c r="AC247" s="258"/>
      <c r="AD247" s="258"/>
      <c r="AE247" s="258"/>
      <c r="AF247" s="258"/>
      <c r="AG247" s="258"/>
      <c r="AH247" s="258"/>
      <c r="AI247" s="258"/>
      <c r="AJ247" s="258"/>
      <c r="AK247" s="258"/>
      <c r="AL247" s="258"/>
      <c r="AM247" s="258"/>
      <c r="AN247" s="258"/>
      <c r="AO247" s="258"/>
      <c r="AP247" s="258"/>
      <c r="AQ247" s="258"/>
      <c r="AR247" s="258"/>
    </row>
    <row r="248" spans="2:44" x14ac:dyDescent="0.35">
      <c r="B248" s="187" t="s">
        <v>28</v>
      </c>
      <c r="C248" s="227" t="s">
        <v>22</v>
      </c>
      <c r="D248" s="222">
        <f t="shared" ref="D248:U248" si="27">SUM(D241:D247)</f>
        <v>0</v>
      </c>
      <c r="E248" s="223">
        <f t="shared" si="27"/>
        <v>0</v>
      </c>
      <c r="F248" s="224">
        <f t="shared" si="27"/>
        <v>17096.671000000002</v>
      </c>
      <c r="G248" s="228">
        <f t="shared" si="27"/>
        <v>17457.560000000001</v>
      </c>
      <c r="H248" s="228">
        <f t="shared" si="27"/>
        <v>18876.857999999993</v>
      </c>
      <c r="I248" s="229">
        <f t="shared" si="27"/>
        <v>31301.776000000013</v>
      </c>
      <c r="J248" s="57">
        <f t="shared" si="27"/>
        <v>0</v>
      </c>
      <c r="K248" s="57">
        <f t="shared" si="27"/>
        <v>0</v>
      </c>
      <c r="L248" s="57">
        <f t="shared" si="27"/>
        <v>0</v>
      </c>
      <c r="M248" s="226">
        <f t="shared" si="27"/>
        <v>17457.560000000001</v>
      </c>
      <c r="N248" s="226">
        <f t="shared" si="27"/>
        <v>16314.287</v>
      </c>
      <c r="O248" s="226">
        <f t="shared" si="27"/>
        <v>16785.663999999993</v>
      </c>
      <c r="P248" s="226">
        <f t="shared" si="27"/>
        <v>17374.743999999992</v>
      </c>
      <c r="Q248" s="226">
        <f t="shared" si="27"/>
        <v>18876.857999999993</v>
      </c>
      <c r="R248" s="226">
        <f t="shared" si="27"/>
        <v>21077.570000000007</v>
      </c>
      <c r="S248" s="226">
        <f t="shared" si="27"/>
        <v>26953.081999999988</v>
      </c>
      <c r="T248" s="119">
        <f t="shared" si="27"/>
        <v>28967.248999999996</v>
      </c>
      <c r="U248" s="119">
        <f t="shared" si="27"/>
        <v>31301.776000000013</v>
      </c>
      <c r="V248" s="119">
        <f>SUM(V241:V247)</f>
        <v>33300.25499999999</v>
      </c>
      <c r="W248" s="119">
        <f>SUM(W241:W247)</f>
        <v>34205.415999999997</v>
      </c>
      <c r="X248" s="310">
        <v>35714.595000000001</v>
      </c>
      <c r="Y248" s="258"/>
      <c r="Z248" s="258"/>
      <c r="AA248" s="258"/>
      <c r="AB248" s="258"/>
      <c r="AC248" s="258"/>
      <c r="AD248" s="258"/>
      <c r="AE248" s="258"/>
      <c r="AF248" s="258"/>
      <c r="AG248" s="258"/>
      <c r="AH248" s="258"/>
      <c r="AI248" s="258"/>
      <c r="AJ248" s="258"/>
      <c r="AK248" s="258"/>
      <c r="AL248" s="258"/>
      <c r="AM248" s="258"/>
      <c r="AN248" s="258"/>
      <c r="AO248" s="258"/>
      <c r="AP248" s="258"/>
      <c r="AQ248" s="258"/>
      <c r="AR248" s="258"/>
    </row>
    <row r="249" spans="2:44" x14ac:dyDescent="0.35">
      <c r="B249" s="237" t="s">
        <v>170</v>
      </c>
      <c r="C249" s="240"/>
      <c r="D249" s="239"/>
      <c r="E249" s="239"/>
      <c r="F249" s="239"/>
      <c r="G249" s="239"/>
      <c r="H249" s="239"/>
      <c r="I249" s="241"/>
      <c r="J249" s="239"/>
      <c r="K249" s="239"/>
      <c r="L249" s="239"/>
      <c r="M249" s="239"/>
      <c r="N249" s="239"/>
      <c r="O249" s="239"/>
      <c r="P249" s="239"/>
      <c r="Q249" s="239"/>
      <c r="R249" s="239"/>
      <c r="S249" s="239"/>
      <c r="T249" s="239"/>
      <c r="U249" s="239"/>
      <c r="V249" s="239"/>
      <c r="W249" s="239"/>
      <c r="X249" s="240"/>
      <c r="Y249" s="258"/>
      <c r="Z249" s="258"/>
      <c r="AA249" s="258"/>
      <c r="AB249" s="258"/>
      <c r="AC249" s="258"/>
      <c r="AD249" s="258"/>
      <c r="AE249" s="258"/>
      <c r="AF249" s="258"/>
      <c r="AG249" s="258"/>
      <c r="AH249" s="258"/>
      <c r="AI249" s="258"/>
      <c r="AJ249" s="258"/>
      <c r="AK249" s="258"/>
      <c r="AL249" s="258"/>
      <c r="AM249" s="258"/>
      <c r="AN249" s="258"/>
      <c r="AO249" s="258"/>
      <c r="AP249" s="258"/>
      <c r="AQ249" s="258"/>
      <c r="AR249" s="258"/>
    </row>
    <row r="250" spans="2:44" x14ac:dyDescent="0.35">
      <c r="B250" s="146" t="s">
        <v>144</v>
      </c>
      <c r="C250" s="27" t="s">
        <v>22</v>
      </c>
      <c r="D250" s="55">
        <v>0</v>
      </c>
      <c r="E250" s="55">
        <v>1246.9696565978163</v>
      </c>
      <c r="F250" s="115">
        <v>2199.3443550633601</v>
      </c>
      <c r="G250" s="115">
        <v>1250.9805247615554</v>
      </c>
      <c r="H250" s="115">
        <v>1567.26713092605</v>
      </c>
      <c r="I250" s="127">
        <v>1125.4456341669004</v>
      </c>
      <c r="J250" s="55">
        <v>180.02946559260008</v>
      </c>
      <c r="K250" s="55">
        <v>386.10995894283008</v>
      </c>
      <c r="L250" s="55">
        <v>563.03525499132513</v>
      </c>
      <c r="M250" s="115">
        <v>121.80584523480005</v>
      </c>
      <c r="N250" s="115">
        <v>278.55539529779992</v>
      </c>
      <c r="O250" s="115">
        <v>352.22530996824986</v>
      </c>
      <c r="P250" s="115">
        <v>613.05343639541491</v>
      </c>
      <c r="Q250" s="115">
        <v>323.43298926458499</v>
      </c>
      <c r="R250" s="115">
        <v>405.25116073000009</v>
      </c>
      <c r="S250" s="115">
        <v>320.39298876000004</v>
      </c>
      <c r="T250" s="115">
        <v>240.80161578000039</v>
      </c>
      <c r="U250" s="115">
        <v>158.99986889689993</v>
      </c>
      <c r="V250" s="254">
        <v>512.09357697484404</v>
      </c>
      <c r="W250" s="254">
        <v>237.71428357487179</v>
      </c>
      <c r="X250" s="116">
        <v>127.69250943684935</v>
      </c>
      <c r="Y250" s="258"/>
      <c r="Z250" s="258"/>
      <c r="AA250" s="258"/>
      <c r="AB250" s="258"/>
      <c r="AC250" s="258"/>
      <c r="AD250" s="258"/>
      <c r="AE250" s="258"/>
      <c r="AF250" s="258"/>
      <c r="AG250" s="258"/>
      <c r="AH250" s="258"/>
      <c r="AI250" s="258"/>
      <c r="AJ250" s="258"/>
      <c r="AK250" s="258"/>
      <c r="AL250" s="258"/>
      <c r="AM250" s="258"/>
      <c r="AN250" s="258"/>
      <c r="AO250" s="258"/>
      <c r="AP250" s="258"/>
      <c r="AQ250" s="258"/>
      <c r="AR250" s="258"/>
    </row>
    <row r="251" spans="2:44" x14ac:dyDescent="0.35">
      <c r="B251" s="146" t="s">
        <v>145</v>
      </c>
      <c r="C251" s="27" t="s">
        <v>22</v>
      </c>
      <c r="D251" s="55">
        <v>0</v>
      </c>
      <c r="E251" s="55">
        <v>585.10796945762388</v>
      </c>
      <c r="F251" s="115">
        <v>338.33777679000008</v>
      </c>
      <c r="G251" s="115">
        <v>605.31020345927243</v>
      </c>
      <c r="H251" s="115">
        <v>1046.15722977</v>
      </c>
      <c r="I251" s="127">
        <v>1078.0196116799748</v>
      </c>
      <c r="J251" s="55">
        <v>150.45757498699984</v>
      </c>
      <c r="K251" s="55">
        <v>101.16042508999999</v>
      </c>
      <c r="L251" s="55">
        <v>152.02823846000001</v>
      </c>
      <c r="M251" s="115">
        <v>201.66396492227261</v>
      </c>
      <c r="N251" s="115">
        <v>207.5427993122002</v>
      </c>
      <c r="O251" s="115">
        <v>219.64145549749998</v>
      </c>
      <c r="P251" s="115">
        <v>388.19802192600702</v>
      </c>
      <c r="Q251" s="115">
        <v>230.77495303429282</v>
      </c>
      <c r="R251" s="115">
        <v>166.7930941299999</v>
      </c>
      <c r="S251" s="115">
        <v>185.73082612999997</v>
      </c>
      <c r="T251" s="115">
        <v>148.31021027</v>
      </c>
      <c r="U251" s="115">
        <v>577.18548114997498</v>
      </c>
      <c r="V251" s="254">
        <v>404.57571727602715</v>
      </c>
      <c r="W251" s="254">
        <v>379.61998453942095</v>
      </c>
      <c r="X251" s="116">
        <v>336.58899601183469</v>
      </c>
      <c r="Y251" s="258"/>
      <c r="Z251" s="258"/>
      <c r="AA251" s="258"/>
      <c r="AB251" s="258"/>
      <c r="AC251" s="258"/>
      <c r="AD251" s="258"/>
      <c r="AE251" s="258"/>
      <c r="AF251" s="258"/>
      <c r="AG251" s="258"/>
      <c r="AH251" s="258"/>
      <c r="AI251" s="258"/>
      <c r="AJ251" s="258"/>
      <c r="AK251" s="258"/>
      <c r="AL251" s="258"/>
      <c r="AM251" s="258"/>
      <c r="AN251" s="258"/>
      <c r="AO251" s="258"/>
      <c r="AP251" s="258"/>
      <c r="AQ251" s="258"/>
      <c r="AR251" s="258"/>
    </row>
    <row r="252" spans="2:44" x14ac:dyDescent="0.35">
      <c r="B252" s="146" t="s">
        <v>146</v>
      </c>
      <c r="C252" s="27" t="s">
        <v>22</v>
      </c>
      <c r="D252" s="55">
        <v>0</v>
      </c>
      <c r="E252" s="55">
        <v>81.092469446899997</v>
      </c>
      <c r="F252" s="115">
        <v>183.14205963529997</v>
      </c>
      <c r="G252" s="115">
        <v>859.97160178417198</v>
      </c>
      <c r="H252" s="115">
        <v>2648.5703897560006</v>
      </c>
      <c r="I252" s="127">
        <v>2239.0083916010999</v>
      </c>
      <c r="J252" s="55">
        <v>9.6091088235000104</v>
      </c>
      <c r="K252" s="55">
        <v>17.484048530439992</v>
      </c>
      <c r="L252" s="55">
        <v>122.87789754867441</v>
      </c>
      <c r="M252" s="115">
        <v>710.00054688155751</v>
      </c>
      <c r="N252" s="115">
        <v>435.38115295074999</v>
      </c>
      <c r="O252" s="115">
        <v>967.07922685174992</v>
      </c>
      <c r="P252" s="115">
        <v>544.25528279030857</v>
      </c>
      <c r="Q252" s="115">
        <v>701.85472716319168</v>
      </c>
      <c r="R252" s="115">
        <v>291.77661794729994</v>
      </c>
      <c r="S252" s="115">
        <v>959.58112617124982</v>
      </c>
      <c r="T252" s="115">
        <v>174.47612892690015</v>
      </c>
      <c r="U252" s="115">
        <v>813.17451855565002</v>
      </c>
      <c r="V252" s="254">
        <v>162.28624456710151</v>
      </c>
      <c r="W252" s="254">
        <v>516.1330453014275</v>
      </c>
      <c r="X252" s="116">
        <v>211.0409475918722</v>
      </c>
      <c r="Y252" s="258"/>
      <c r="Z252" s="258"/>
      <c r="AA252" s="258"/>
      <c r="AB252" s="258"/>
      <c r="AC252" s="258"/>
      <c r="AD252" s="258"/>
      <c r="AE252" s="258"/>
      <c r="AF252" s="258"/>
      <c r="AG252" s="258"/>
      <c r="AH252" s="258"/>
      <c r="AI252" s="258"/>
      <c r="AJ252" s="258"/>
      <c r="AK252" s="258"/>
      <c r="AL252" s="258"/>
      <c r="AM252" s="258"/>
      <c r="AN252" s="258"/>
      <c r="AO252" s="258"/>
      <c r="AP252" s="258"/>
      <c r="AQ252" s="258"/>
      <c r="AR252" s="258"/>
    </row>
    <row r="253" spans="2:44" x14ac:dyDescent="0.35">
      <c r="B253" s="146" t="s">
        <v>147</v>
      </c>
      <c r="C253" s="27" t="s">
        <v>22</v>
      </c>
      <c r="D253" s="55">
        <v>0</v>
      </c>
      <c r="E253" s="55">
        <v>0</v>
      </c>
      <c r="F253" s="115">
        <v>26.981908969999999</v>
      </c>
      <c r="G253" s="115">
        <v>208.30346189000002</v>
      </c>
      <c r="H253" s="115">
        <v>18.434820879999975</v>
      </c>
      <c r="I253" s="127">
        <v>13.679115240000005</v>
      </c>
      <c r="J253" s="55">
        <v>86.386010650000003</v>
      </c>
      <c r="K253" s="55">
        <v>74.301973509999982</v>
      </c>
      <c r="L253" s="55">
        <v>34.425483890000031</v>
      </c>
      <c r="M253" s="115">
        <v>13.189993840000003</v>
      </c>
      <c r="N253" s="115">
        <v>4.0165146599999764</v>
      </c>
      <c r="O253" s="115">
        <v>5.0334376200000017</v>
      </c>
      <c r="P253" s="115">
        <v>3.9683022399525552</v>
      </c>
      <c r="Q253" s="115">
        <v>5.4165663600474412</v>
      </c>
      <c r="R253" s="115">
        <v>7.7900883900000002</v>
      </c>
      <c r="S253" s="115">
        <v>3.1424652899999992</v>
      </c>
      <c r="T253" s="115">
        <v>2.2761283600000031</v>
      </c>
      <c r="U253" s="115">
        <v>0.47043320000000299</v>
      </c>
      <c r="V253" s="254">
        <v>1.893003382361274</v>
      </c>
      <c r="W253" s="254">
        <v>1.198088833498548</v>
      </c>
      <c r="X253" s="116">
        <v>1.6929612692211307</v>
      </c>
      <c r="Y253" s="258"/>
      <c r="Z253" s="258"/>
      <c r="AA253" s="258"/>
      <c r="AB253" s="258"/>
      <c r="AC253" s="258"/>
      <c r="AD253" s="258"/>
      <c r="AE253" s="258"/>
      <c r="AF253" s="258"/>
      <c r="AG253" s="258"/>
      <c r="AH253" s="258"/>
      <c r="AI253" s="258"/>
      <c r="AJ253" s="258"/>
      <c r="AK253" s="258"/>
      <c r="AL253" s="258"/>
      <c r="AM253" s="258"/>
      <c r="AN253" s="258"/>
      <c r="AO253" s="258"/>
      <c r="AP253" s="258"/>
      <c r="AQ253" s="258"/>
      <c r="AR253" s="258"/>
    </row>
    <row r="254" spans="2:44" x14ac:dyDescent="0.35">
      <c r="B254" s="146" t="s">
        <v>148</v>
      </c>
      <c r="C254" s="27" t="s">
        <v>22</v>
      </c>
      <c r="D254" s="55">
        <v>0</v>
      </c>
      <c r="E254" s="55">
        <v>30.304691527659998</v>
      </c>
      <c r="F254" s="115">
        <v>139.90984272133997</v>
      </c>
      <c r="G254" s="115">
        <v>184.43678342499999</v>
      </c>
      <c r="H254" s="115">
        <v>189.94338238937507</v>
      </c>
      <c r="I254" s="127">
        <v>195.21649498202501</v>
      </c>
      <c r="J254" s="55">
        <v>39.631047106900006</v>
      </c>
      <c r="K254" s="55">
        <v>41.943584356729993</v>
      </c>
      <c r="L254" s="55">
        <v>38.86102795</v>
      </c>
      <c r="M254" s="115">
        <v>64.001124011369981</v>
      </c>
      <c r="N254" s="115">
        <v>37.561676089250007</v>
      </c>
      <c r="O254" s="115">
        <v>52.654062182500006</v>
      </c>
      <c r="P254" s="115">
        <v>55.107178401353927</v>
      </c>
      <c r="Q254" s="115">
        <v>44.62046571627112</v>
      </c>
      <c r="R254" s="115">
        <v>57.123425263699971</v>
      </c>
      <c r="S254" s="115">
        <v>44.191514080875031</v>
      </c>
      <c r="T254" s="115">
        <v>49.947143367224882</v>
      </c>
      <c r="U254" s="115">
        <v>43.954412270225106</v>
      </c>
      <c r="V254" s="254">
        <v>95.626585640580515</v>
      </c>
      <c r="W254" s="254">
        <v>39.198349616730766</v>
      </c>
      <c r="X254" s="116">
        <v>55.605929528725433</v>
      </c>
      <c r="Y254" s="258"/>
      <c r="Z254" s="258"/>
      <c r="AA254" s="258"/>
      <c r="AB254" s="258"/>
      <c r="AC254" s="258"/>
      <c r="AD254" s="258"/>
      <c r="AE254" s="258"/>
      <c r="AF254" s="258"/>
      <c r="AG254" s="258"/>
      <c r="AH254" s="258"/>
      <c r="AI254" s="258"/>
      <c r="AJ254" s="258"/>
      <c r="AK254" s="258"/>
      <c r="AL254" s="258"/>
      <c r="AM254" s="258"/>
      <c r="AN254" s="258"/>
      <c r="AO254" s="258"/>
      <c r="AP254" s="258"/>
      <c r="AQ254" s="258"/>
      <c r="AR254" s="258"/>
    </row>
    <row r="255" spans="2:44" x14ac:dyDescent="0.35">
      <c r="B255" s="146" t="s">
        <v>149</v>
      </c>
      <c r="C255" s="27" t="s">
        <v>22</v>
      </c>
      <c r="D255" s="55">
        <v>0</v>
      </c>
      <c r="E255" s="55">
        <v>42.61021297000007</v>
      </c>
      <c r="F255" s="115">
        <v>22.420056820000024</v>
      </c>
      <c r="G255" s="115">
        <v>15.852424679999993</v>
      </c>
      <c r="H255" s="115">
        <v>50.96404597999998</v>
      </c>
      <c r="I255" s="127">
        <v>45.433752330000026</v>
      </c>
      <c r="J255" s="55">
        <v>2.6597928399999811</v>
      </c>
      <c r="K255" s="55">
        <v>5.0120095700000027</v>
      </c>
      <c r="L255" s="55">
        <v>4.8690971600000141</v>
      </c>
      <c r="M255" s="115">
        <v>3.3115251099999958</v>
      </c>
      <c r="N255" s="115">
        <v>4.293461689999984</v>
      </c>
      <c r="O255" s="115">
        <v>9.6795078800000045</v>
      </c>
      <c r="P255" s="115">
        <v>26.550778246962853</v>
      </c>
      <c r="Q255" s="115">
        <v>10.440298163037138</v>
      </c>
      <c r="R255" s="115">
        <v>9.2791227000000216</v>
      </c>
      <c r="S255" s="115">
        <v>12.54774134</v>
      </c>
      <c r="T255" s="115">
        <v>14.295253930000023</v>
      </c>
      <c r="U255" s="115">
        <v>9.3116343599999762</v>
      </c>
      <c r="V255" s="254">
        <v>94.294872159085656</v>
      </c>
      <c r="W255" s="254">
        <v>2.1392481340505429</v>
      </c>
      <c r="X255" s="116">
        <v>75.537656161497267</v>
      </c>
      <c r="Y255" s="258"/>
      <c r="Z255" s="258"/>
      <c r="AA255" s="258"/>
      <c r="AB255" s="258"/>
      <c r="AC255" s="258"/>
      <c r="AD255" s="258"/>
      <c r="AE255" s="258"/>
      <c r="AF255" s="258"/>
      <c r="AG255" s="258"/>
      <c r="AH255" s="258"/>
      <c r="AI255" s="258"/>
      <c r="AJ255" s="258"/>
      <c r="AK255" s="258"/>
      <c r="AL255" s="258"/>
      <c r="AM255" s="258"/>
      <c r="AN255" s="258"/>
      <c r="AO255" s="258"/>
      <c r="AP255" s="258"/>
      <c r="AQ255" s="258"/>
      <c r="AR255" s="258"/>
    </row>
    <row r="256" spans="2:44" x14ac:dyDescent="0.35">
      <c r="B256" s="155" t="s">
        <v>140</v>
      </c>
      <c r="C256" s="173" t="s">
        <v>22</v>
      </c>
      <c r="D256" s="186">
        <v>0</v>
      </c>
      <c r="E256" s="57">
        <v>0</v>
      </c>
      <c r="F256" s="117">
        <v>0</v>
      </c>
      <c r="G256" s="117">
        <v>0</v>
      </c>
      <c r="H256" s="117">
        <v>0</v>
      </c>
      <c r="I256" s="128">
        <v>0</v>
      </c>
      <c r="J256" s="57">
        <v>0</v>
      </c>
      <c r="K256" s="57">
        <v>0</v>
      </c>
      <c r="L256" s="57">
        <v>0</v>
      </c>
      <c r="M256" s="117">
        <v>0</v>
      </c>
      <c r="N256" s="117">
        <v>0</v>
      </c>
      <c r="O256" s="117">
        <v>0</v>
      </c>
      <c r="P256" s="117">
        <v>0</v>
      </c>
      <c r="Q256" s="117">
        <v>0</v>
      </c>
      <c r="R256" s="117">
        <v>0</v>
      </c>
      <c r="S256" s="117">
        <v>0</v>
      </c>
      <c r="T256" s="117">
        <v>0</v>
      </c>
      <c r="U256" s="117">
        <v>0</v>
      </c>
      <c r="V256" s="262">
        <v>0</v>
      </c>
      <c r="W256" s="262">
        <v>0</v>
      </c>
      <c r="X256" s="118">
        <v>0</v>
      </c>
      <c r="Y256" s="258"/>
      <c r="Z256" s="258"/>
      <c r="AA256" s="258"/>
      <c r="AB256" s="258"/>
      <c r="AC256" s="258"/>
      <c r="AD256" s="258"/>
      <c r="AE256" s="258"/>
      <c r="AF256" s="258"/>
      <c r="AG256" s="258"/>
      <c r="AH256" s="258"/>
      <c r="AI256" s="258"/>
      <c r="AJ256" s="258"/>
      <c r="AK256" s="258"/>
      <c r="AL256" s="258"/>
      <c r="AM256" s="258"/>
      <c r="AN256" s="258"/>
      <c r="AO256" s="258"/>
      <c r="AP256" s="258"/>
      <c r="AQ256" s="258"/>
      <c r="AR256" s="258"/>
    </row>
    <row r="257" spans="2:44" x14ac:dyDescent="0.35">
      <c r="B257" s="187" t="s">
        <v>171</v>
      </c>
      <c r="C257" s="230" t="s">
        <v>22</v>
      </c>
      <c r="D257" s="222">
        <f t="shared" ref="D257:U257" si="28">SUM(D250:D256)</f>
        <v>0</v>
      </c>
      <c r="E257" s="223">
        <f t="shared" si="28"/>
        <v>1986.0850000000003</v>
      </c>
      <c r="F257" s="224">
        <f t="shared" si="28"/>
        <v>2910.136</v>
      </c>
      <c r="G257" s="228">
        <f t="shared" si="28"/>
        <v>3124.855</v>
      </c>
      <c r="H257" s="228">
        <f t="shared" si="28"/>
        <v>5521.3369997014261</v>
      </c>
      <c r="I257" s="231">
        <f t="shared" si="28"/>
        <v>4696.8030000000008</v>
      </c>
      <c r="J257" s="190">
        <f t="shared" si="28"/>
        <v>468.77299999999991</v>
      </c>
      <c r="K257" s="190">
        <f t="shared" si="28"/>
        <v>626.01199999999994</v>
      </c>
      <c r="L257" s="190">
        <f t="shared" si="28"/>
        <v>916.09699999999964</v>
      </c>
      <c r="M257" s="226">
        <f t="shared" si="28"/>
        <v>1113.973</v>
      </c>
      <c r="N257" s="226">
        <f t="shared" si="28"/>
        <v>967.351</v>
      </c>
      <c r="O257" s="226">
        <f t="shared" si="28"/>
        <v>1606.3129999999999</v>
      </c>
      <c r="P257" s="226">
        <f t="shared" si="28"/>
        <v>1631.133</v>
      </c>
      <c r="Q257" s="226">
        <f t="shared" si="28"/>
        <v>1316.5399997014254</v>
      </c>
      <c r="R257" s="226">
        <f t="shared" si="28"/>
        <v>938.013509161</v>
      </c>
      <c r="S257" s="226">
        <f t="shared" si="28"/>
        <v>1525.5866617721249</v>
      </c>
      <c r="T257" s="119">
        <f t="shared" si="28"/>
        <v>630.10648063412543</v>
      </c>
      <c r="U257" s="119">
        <f t="shared" si="28"/>
        <v>1603.0963484327499</v>
      </c>
      <c r="V257" s="119">
        <f>SUM(V250:V256)</f>
        <v>1270.77</v>
      </c>
      <c r="W257" s="119">
        <f>SUM(W250:W256)</f>
        <v>1176.0030000000002</v>
      </c>
      <c r="X257" s="120">
        <v>808.15899999999999</v>
      </c>
      <c r="Y257" s="258"/>
      <c r="Z257" s="258"/>
      <c r="AA257" s="258"/>
      <c r="AB257" s="258"/>
      <c r="AC257" s="258"/>
      <c r="AD257" s="258"/>
      <c r="AE257" s="258"/>
      <c r="AF257" s="258"/>
      <c r="AG257" s="258"/>
      <c r="AH257" s="258"/>
      <c r="AI257" s="258"/>
      <c r="AJ257" s="258"/>
      <c r="AK257" s="258"/>
      <c r="AL257" s="258"/>
      <c r="AM257" s="258"/>
      <c r="AN257" s="258"/>
      <c r="AO257" s="258"/>
      <c r="AP257" s="258"/>
      <c r="AQ257" s="258"/>
      <c r="AR257" s="258"/>
    </row>
    <row r="258" spans="2:44" x14ac:dyDescent="0.35">
      <c r="B258" s="179"/>
      <c r="C258" s="179"/>
      <c r="D258" s="179"/>
      <c r="E258" s="179"/>
      <c r="F258" s="179"/>
      <c r="G258" s="179"/>
      <c r="H258" s="179"/>
      <c r="I258" s="179"/>
      <c r="J258" s="179"/>
      <c r="K258" s="179"/>
      <c r="L258" s="179"/>
      <c r="M258" s="180"/>
      <c r="N258" s="180"/>
      <c r="O258" s="180"/>
      <c r="P258" s="180"/>
      <c r="Q258" s="180"/>
      <c r="R258" s="180"/>
      <c r="S258" s="180"/>
      <c r="T258" s="180"/>
      <c r="U258" s="180"/>
      <c r="V258" s="180"/>
      <c r="W258" s="180"/>
      <c r="X258" s="180"/>
    </row>
    <row r="259" spans="2:44" x14ac:dyDescent="0.35">
      <c r="F259" s="232"/>
      <c r="G259" s="232"/>
      <c r="H259" s="232"/>
      <c r="I259" s="232"/>
      <c r="J259" s="232"/>
      <c r="K259" s="232"/>
      <c r="L259" s="232"/>
      <c r="M259" s="232"/>
      <c r="N259" s="232"/>
      <c r="O259" s="232"/>
      <c r="P259" s="232"/>
      <c r="Q259" s="232"/>
      <c r="R259" s="232"/>
      <c r="S259" s="232"/>
      <c r="T259" s="232"/>
      <c r="U259" s="232"/>
      <c r="V259" s="232"/>
      <c r="W259" s="232"/>
      <c r="X259" s="232"/>
    </row>
    <row r="260" spans="2:44" x14ac:dyDescent="0.35">
      <c r="F260" s="233"/>
      <c r="P260" s="234"/>
      <c r="Q260" s="234"/>
      <c r="R260" s="234"/>
      <c r="S260" s="234"/>
      <c r="T260" s="234"/>
      <c r="U260" s="234"/>
      <c r="V260" s="234"/>
      <c r="W260" s="234"/>
      <c r="X260" s="234"/>
    </row>
    <row r="261" spans="2:44" x14ac:dyDescent="0.35">
      <c r="B261" s="320" t="s">
        <v>172</v>
      </c>
      <c r="C261" s="320"/>
      <c r="D261" s="320"/>
      <c r="E261" s="320"/>
      <c r="F261" s="320"/>
      <c r="G261" s="320"/>
      <c r="H261" s="320"/>
      <c r="I261" s="320"/>
      <c r="J261" s="320"/>
      <c r="K261" s="320"/>
      <c r="L261" s="320"/>
      <c r="M261" s="320"/>
      <c r="N261" s="320"/>
      <c r="O261" s="320"/>
      <c r="P261" s="320"/>
      <c r="S261" s="158"/>
    </row>
    <row r="262" spans="2:44" x14ac:dyDescent="0.35">
      <c r="B262" s="320" t="s">
        <v>173</v>
      </c>
      <c r="C262" s="320"/>
      <c r="D262" s="320"/>
      <c r="E262" s="320"/>
      <c r="F262" s="320"/>
      <c r="G262" s="320"/>
      <c r="H262" s="320"/>
      <c r="I262" s="320"/>
      <c r="J262" s="320"/>
      <c r="K262" s="320"/>
      <c r="L262" s="320"/>
      <c r="M262" s="320"/>
      <c r="N262" s="320"/>
      <c r="O262" s="320"/>
      <c r="P262" s="320"/>
    </row>
    <row r="263" spans="2:44" x14ac:dyDescent="0.35">
      <c r="B263" s="320" t="s">
        <v>174</v>
      </c>
      <c r="C263" s="320"/>
      <c r="D263" s="320"/>
      <c r="E263" s="320"/>
      <c r="F263" s="320"/>
      <c r="G263" s="320"/>
      <c r="H263" s="320"/>
      <c r="I263" s="320"/>
      <c r="J263" s="320"/>
      <c r="K263" s="320"/>
      <c r="L263" s="320"/>
      <c r="M263" s="320"/>
      <c r="N263" s="320"/>
      <c r="O263" s="320"/>
      <c r="P263" s="320"/>
    </row>
    <row r="264" spans="2:44" x14ac:dyDescent="0.35">
      <c r="B264" s="320" t="s">
        <v>175</v>
      </c>
      <c r="C264" s="320"/>
      <c r="D264" s="320"/>
      <c r="E264" s="320"/>
      <c r="F264" s="320"/>
      <c r="G264" s="320"/>
      <c r="H264" s="320"/>
      <c r="I264" s="320"/>
      <c r="J264" s="320"/>
      <c r="K264" s="320"/>
      <c r="L264" s="320"/>
      <c r="M264" s="320"/>
      <c r="N264" s="320"/>
      <c r="O264" s="320"/>
      <c r="P264" s="320"/>
    </row>
    <row r="265" spans="2:44" x14ac:dyDescent="0.35">
      <c r="B265" s="320" t="s">
        <v>186</v>
      </c>
      <c r="C265" s="320"/>
      <c r="D265" s="320"/>
      <c r="E265" s="320"/>
      <c r="F265" s="320"/>
      <c r="G265" s="320"/>
      <c r="H265" s="320"/>
      <c r="I265" s="320"/>
      <c r="J265" s="320"/>
      <c r="K265" s="320"/>
      <c r="L265" s="320"/>
      <c r="M265" s="320"/>
      <c r="N265" s="320"/>
      <c r="O265" s="320"/>
      <c r="P265" s="320"/>
    </row>
  </sheetData>
  <mergeCells count="5">
    <mergeCell ref="B261:P261"/>
    <mergeCell ref="B262:P262"/>
    <mergeCell ref="B263:P263"/>
    <mergeCell ref="B264:P264"/>
    <mergeCell ref="B265:P265"/>
  </mergeCells>
  <conditionalFormatting sqref="U40:U41">
    <cfRule type="containsText" dxfId="1" priority="2" operator="containsText" text="False">
      <formula>NOT(ISERROR(SEARCH("False",U40)))</formula>
    </cfRule>
  </conditionalFormatting>
  <conditionalFormatting sqref="D40:T41">
    <cfRule type="containsText" dxfId="0" priority="1" operator="containsText" text="False">
      <formula>NOT(ISERROR(SEARCH("False",D40)))</formula>
    </cfRule>
  </conditionalFormatting>
  <pageMargins left="0.7" right="0.7" top="0.75" bottom="0.75" header="0.3" footer="0.3"/>
  <pageSetup paperSize="9" orientation="portrait" r:id="rId1"/>
  <ignoredErrors>
    <ignoredError sqref="D7:J7 D17:I17 B25:P29 B60:P61 B55:H55 J55:P55 B56:H56 J56:P56 B57:C57 P57 B58:C58 P58 B59:C59 P59 B94:I94 B93:H93 J93:P93 B50:P51 C49:P49 B77:P77 B76:C76 E76:P76 B122:P122 B121:H121 J121:P121 B124:P127 C123:H123 J123:P123 B232:P257 B231:E231 H231:P231 B80:P80 B79:G79 I79:M79 B99:P99 C98:G98 J98:P98 C95:E95 B97:H97 B96:H96 J96:P96 J97:P97 B54:C54 B52:C52 H52:I52 B53:C53 P52 P54 G54:I54 G57:H57 G58:H58 G59:H59 B65:P66 B62:C62 G62:I62 B63:C63 G63:I63 B64:C64 G64:I64 B70:P71 B67:C67 P67 B68:C68 I68 B69:C69 I69 P62 P63 P64 P68 P69 B73:P74 B72:I72 P72 B75:C75 P75 G75:I75 B86:P92 C83 F83:P83 C85 F84:P85 B115:P120 C114:E114 I114 B129:P130 B128:C128 F128:P128 B142:P229 B136:C136 I136 B137:C138 E140:P141 I137:I139 B102:P104 B101:C101 J101:M101 B100:F100 J100:K100 B82:E82 B81:C81 B31:P36 C30:P30 B106:P108 B105 D105:P105 B132:P135 C131:P131 B140:C140 C139 C141 B44:P48 C43 B38:P39 C37:P37 C78:H78 J78:P78 B110:P110 B109:I109 B42:P42 C40:P40 C41:P41 C84 B113:P113 C111:P111 C112:P112 C230:P230" numberStoredAsText="1"/>
    <ignoredError sqref="V14:W14 W6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Ankit Gupta</dc:creator>
  <cp:lastModifiedBy>Marc Hammoud</cp:lastModifiedBy>
  <dcterms:created xsi:type="dcterms:W3CDTF">2024-05-10T11:48:23Z</dcterms:created>
  <dcterms:modified xsi:type="dcterms:W3CDTF">2024-11-14T05:28:40Z</dcterms:modified>
</cp:coreProperties>
</file>